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JANET\WINROCK\REPORTS\April 2022 Responses from Winrock\"/>
    </mc:Choice>
  </mc:AlternateContent>
  <xr:revisionPtr revIDLastSave="0" documentId="8_{68DBB5B8-36BE-4E4B-9261-F22ACDCC5EF9}" xr6:coauthVersionLast="47" xr6:coauthVersionMax="47" xr10:uidLastSave="{00000000-0000-0000-0000-000000000000}"/>
  <workbookProtection workbookAlgorithmName="SHA-512" workbookHashValue="SINKdM37o2AwkRlgumPAlRwkva/mZtccC6zYYkSG63U/MQXIMIDHmtx8ip1po/2/FrKEKH3WAT4KgIJ3MpANaQ==" workbookSaltValue="GGeofzEpDTWMSpA2jVb6Iw==" workbookSpinCount="100000" lockStructure="1"/>
  <bookViews>
    <workbookView xWindow="-120" yWindow="-120" windowWidth="20730" windowHeight="11040" tabRatio="613" firstSheet="1" xr2:uid="{00000000-000D-0000-FFFF-FFFF00000000}"/>
  </bookViews>
  <sheets>
    <sheet name="DASHBOARD" sheetId="4" r:id="rId1"/>
    <sheet name="Child Characteristics" sheetId="2" r:id="rId2"/>
    <sheet name="FAMILY CHARACTERISTICS" sheetId="5" r:id="rId3"/>
    <sheet name="OFFENDER CHARACTERISTICS" sheetId="6" r:id="rId4"/>
    <sheet name="SHEET 3" sheetId="3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3" l="1"/>
  <c r="B48" i="3" l="1"/>
  <c r="B40" i="3"/>
  <c r="B64" i="3" l="1"/>
  <c r="B65" i="3"/>
  <c r="B66" i="3"/>
  <c r="B67" i="3"/>
  <c r="B68" i="3"/>
  <c r="B70" i="3"/>
  <c r="B71" i="3"/>
  <c r="B72" i="3"/>
  <c r="B73" i="3"/>
  <c r="B62" i="3"/>
  <c r="B58" i="3"/>
  <c r="B17" i="3"/>
  <c r="B5" i="3"/>
  <c r="B61" i="3"/>
  <c r="B60" i="3"/>
  <c r="B59" i="3"/>
  <c r="B54" i="3"/>
  <c r="B53" i="3"/>
  <c r="B52" i="3"/>
  <c r="B51" i="3"/>
  <c r="B49" i="3"/>
  <c r="B46" i="3"/>
  <c r="B45" i="3"/>
  <c r="B43" i="3"/>
  <c r="B42" i="3"/>
  <c r="B41" i="3"/>
  <c r="B39" i="3"/>
  <c r="B32" i="3"/>
  <c r="B34" i="3"/>
  <c r="B35" i="3"/>
  <c r="B33" i="3"/>
  <c r="B31" i="3"/>
  <c r="B30" i="3"/>
  <c r="B26" i="3"/>
  <c r="B29" i="3"/>
  <c r="B23" i="3"/>
  <c r="B24" i="3"/>
  <c r="B22" i="3"/>
  <c r="B20" i="3"/>
  <c r="B19" i="3" s="1"/>
  <c r="D20" i="2" s="1"/>
  <c r="B18" i="3"/>
  <c r="B16" i="3"/>
  <c r="B15" i="3"/>
  <c r="B14" i="3"/>
  <c r="B12" i="3"/>
  <c r="B11" i="3"/>
  <c r="B10" i="3"/>
  <c r="B8" i="3"/>
  <c r="B7" i="3"/>
  <c r="B6" i="3"/>
  <c r="B69" i="3" l="1"/>
  <c r="D16" i="6" s="1"/>
  <c r="B50" i="3"/>
  <c r="D20" i="5" s="1"/>
  <c r="B63" i="3"/>
  <c r="D10" i="6" s="1"/>
  <c r="B57" i="3"/>
  <c r="D4" i="6" s="1"/>
  <c r="B44" i="3"/>
  <c r="D14" i="5" s="1"/>
  <c r="B38" i="3"/>
  <c r="D8" i="5" s="1"/>
  <c r="B47" i="3"/>
  <c r="D17" i="5" s="1"/>
  <c r="B4" i="3"/>
  <c r="B9" i="3"/>
  <c r="D10" i="2" s="1"/>
  <c r="B21" i="3"/>
  <c r="D22" i="2" s="1"/>
  <c r="B28" i="3"/>
  <c r="D29" i="2" s="1"/>
  <c r="B13" i="3"/>
  <c r="D14" i="2" s="1"/>
  <c r="B25" i="3"/>
  <c r="D26" i="2" s="1"/>
  <c r="A89" i="3"/>
  <c r="B4" i="5" s="1"/>
  <c r="C21" i="6" l="1"/>
  <c r="G5" i="3"/>
  <c r="G6" i="3" s="1"/>
  <c r="F5" i="3"/>
  <c r="F6" i="3" s="1"/>
  <c r="C25" i="5"/>
  <c r="D5" i="2"/>
  <c r="C36" i="2" s="1"/>
  <c r="E5" i="3"/>
  <c r="E6" i="3" s="1"/>
  <c r="B81" i="3"/>
  <c r="C81" i="3" s="1"/>
  <c r="B82" i="3"/>
  <c r="C82" i="3" s="1"/>
  <c r="D101" i="3" s="1"/>
  <c r="C22" i="6" l="1"/>
  <c r="B15" i="4"/>
  <c r="C26" i="5"/>
  <c r="B14" i="4"/>
  <c r="B13" i="4"/>
  <c r="C37" i="2"/>
  <c r="F39" i="3"/>
  <c r="F40" i="3"/>
  <c r="F38" i="3"/>
  <c r="B83" i="3"/>
  <c r="C83" i="3"/>
  <c r="B85" i="3" s="1"/>
  <c r="B18" i="4" l="1"/>
  <c r="F41" i="3"/>
</calcChain>
</file>

<file path=xl/sharedStrings.xml><?xml version="1.0" encoding="utf-8"?>
<sst xmlns="http://schemas.openxmlformats.org/spreadsheetml/2006/main" count="290" uniqueCount="132">
  <si>
    <t>The child attends school irregularly;</t>
  </si>
  <si>
    <t>The child has a history of childhood abuse or neglect</t>
  </si>
  <si>
    <t>The child has an older boyfriend/girlfriend</t>
  </si>
  <si>
    <t>The child has a history of frequent runaway behaviors;</t>
  </si>
  <si>
    <t>The child has a history of substance abuse</t>
  </si>
  <si>
    <t>The child is currently employed;</t>
  </si>
  <si>
    <t>The child has a history of moderate mental health illness;</t>
  </si>
  <si>
    <t>The child identifies as LGBTQI+</t>
  </si>
  <si>
    <t>The child has suicidal ideation/has self-  harmed.</t>
  </si>
  <si>
    <t>The child is a parent or is pregnant</t>
  </si>
  <si>
    <t>The child has been in conflict with the law</t>
  </si>
  <si>
    <t>The child has a history of severe mental illness;</t>
  </si>
  <si>
    <t>Child Characteristics</t>
  </si>
  <si>
    <t>YES</t>
  </si>
  <si>
    <t>NO</t>
  </si>
  <si>
    <t>Substance Use</t>
  </si>
  <si>
    <t>Relationships &amp; sexuality</t>
  </si>
  <si>
    <t>Conflict with the Law</t>
  </si>
  <si>
    <t>Child Mental Health &amp; Behavioural Problems</t>
  </si>
  <si>
    <t>General and Saftey concerns</t>
  </si>
  <si>
    <t>Child Risk Level</t>
  </si>
  <si>
    <t>YES/NO</t>
  </si>
  <si>
    <t>Medium dimension</t>
  </si>
  <si>
    <t>High dimension</t>
  </si>
  <si>
    <t>TOTAL score</t>
  </si>
  <si>
    <t>Child Level</t>
  </si>
  <si>
    <t>Parenting Skills and involvement</t>
  </si>
  <si>
    <t>Are there inconsistencies in seeking medical and dental care considered routine for child?</t>
  </si>
  <si>
    <r>
      <rPr>
        <b/>
        <i/>
        <sz val="14"/>
        <color theme="1"/>
        <rFont val="Calibri"/>
        <family val="2"/>
        <scheme val="minor"/>
      </rPr>
      <t>Provision of Care</t>
    </r>
    <r>
      <rPr>
        <sz val="14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- </t>
    </r>
    <r>
      <rPr>
        <i/>
        <sz val="11"/>
        <color theme="1"/>
        <rFont val="Calibri"/>
        <family val="2"/>
        <scheme val="minor"/>
      </rPr>
      <t>respond to only one</t>
    </r>
  </si>
  <si>
    <t>Do the parent/caregiver leaves child unattended for extended periods?</t>
  </si>
  <si>
    <t xml:space="preserve">Access to Support </t>
  </si>
  <si>
    <t>Does the family have a regular support system (supervision for children during absence, external financial support)?</t>
  </si>
  <si>
    <t>Is the parent/caregiver unemployed or have minimal income?</t>
  </si>
  <si>
    <t xml:space="preserve">Housing </t>
  </si>
  <si>
    <t>Is the family homeless?</t>
  </si>
  <si>
    <t>Does the parent/caregiver have a history of substance abuse?</t>
  </si>
  <si>
    <t>Does the family have a history of domestic abuse?</t>
  </si>
  <si>
    <t>The child has explosive outbursts.</t>
  </si>
  <si>
    <t>Is the dwelling overcrowded?</t>
  </si>
  <si>
    <t>Is the dwelling dilapidated?</t>
  </si>
  <si>
    <t>Does the dwelling lack basic sanitary amenities?</t>
  </si>
  <si>
    <t>ERROR: You have indicated that the child is homeless, but have indicated that the child's home is overcrowded, dilapidated, or lacks basic sanitary amenities.</t>
  </si>
  <si>
    <t xml:space="preserve">Is there a clear absence of effort to ensure the child receives medical care considered routine? </t>
  </si>
  <si>
    <t>MESSAGES</t>
  </si>
  <si>
    <t>Offender Characteristics</t>
  </si>
  <si>
    <t>Access to the child and family</t>
  </si>
  <si>
    <t>Control Factors</t>
  </si>
  <si>
    <t>Abuse and criminality</t>
  </si>
  <si>
    <t>Trafficking Specific Indicators</t>
  </si>
  <si>
    <t>The child has been forced to work or forced to participate in criminal activities</t>
  </si>
  <si>
    <t>The child has been paid to have sex</t>
  </si>
  <si>
    <t>Someone else has been paid for the child to be sexually exploited</t>
  </si>
  <si>
    <t>The child (under 16) does not attend school at all</t>
  </si>
  <si>
    <t>The child has been forced to be a member of a gang.</t>
  </si>
  <si>
    <t>Parent Characteristics</t>
  </si>
  <si>
    <t>Family Characteristics</t>
  </si>
  <si>
    <t>The child is a known recruiter for child trafficking</t>
  </si>
  <si>
    <t>The child has a history of involvement in gang activities</t>
  </si>
  <si>
    <t>Parent Score =</t>
  </si>
  <si>
    <t>LOW</t>
  </si>
  <si>
    <t>MEDIUM</t>
  </si>
  <si>
    <t>HIGH</t>
  </si>
  <si>
    <t>Child</t>
  </si>
  <si>
    <t>Offender</t>
  </si>
  <si>
    <t>FOSTER CARE</t>
  </si>
  <si>
    <t>FAMILY PLACEMENT</t>
  </si>
  <si>
    <t>SUPERVISION</t>
  </si>
  <si>
    <t>INSTITUTIONAL CARE</t>
  </si>
  <si>
    <t>SECURE SHELTER</t>
  </si>
  <si>
    <t>SPECIAL FOSTER CARE</t>
  </si>
  <si>
    <t>FAMILY CARE</t>
  </si>
  <si>
    <t>FAMILY CARE / CONSIDER SECURE SHELTER FOR TIP VICTIM</t>
  </si>
  <si>
    <t>FAMILY CARE/SUPERVISION</t>
  </si>
  <si>
    <t>SPECIALISED FOSTER CARE/CONSIDER SECURE SHELTER FOR SECURITY CONCERN</t>
  </si>
  <si>
    <t>FOSTER CARE/CONSIDER SECURE SHELTER FOR TIP VICTIM</t>
  </si>
  <si>
    <t>SUPERVISION/CONSIDER SPECIAL FOSTER CARE OR SECURE SHELTER FOR TIP VICTIM</t>
  </si>
  <si>
    <t>INSTITUTIONAL CARE/SECURE SHELTER FOR TIP VICTIM</t>
  </si>
  <si>
    <t xml:space="preserve">SPECIALISED FOSTER CARE </t>
  </si>
  <si>
    <t>CHILD'S NAME:</t>
  </si>
  <si>
    <t>CHILDREN'S OFFICER:</t>
  </si>
  <si>
    <t>CASE #</t>
  </si>
  <si>
    <t>Placement Recommendation:</t>
  </si>
  <si>
    <t>The child has been forced to work (e.g. on a farm, on a fishing vessel, as a domestic helper) under poor conditions</t>
  </si>
  <si>
    <t>School Attendance (select one)</t>
  </si>
  <si>
    <t>The child’s movement is restricted (e.g. abducted, kidnapped, preventing the child from interacting with friends or family, preventing the child from attending school, or imprisoning the child in his/her home)</t>
  </si>
  <si>
    <t>The child has history of truancy;</t>
  </si>
  <si>
    <t>The child has a developmental delay;</t>
  </si>
  <si>
    <t>Family Risk Level</t>
  </si>
  <si>
    <r>
      <t xml:space="preserve">The child has been used to </t>
    </r>
    <r>
      <rPr>
        <sz val="11"/>
        <rFont val="Calibri"/>
        <family val="2"/>
        <scheme val="minor"/>
      </rPr>
      <t>promote/lure others into sexual exploitatio</t>
    </r>
    <r>
      <rPr>
        <sz val="11"/>
        <color rgb="FFFF0000"/>
        <rFont val="Calibri"/>
        <family val="2"/>
        <scheme val="minor"/>
      </rPr>
      <t xml:space="preserve">n </t>
    </r>
    <r>
      <rPr>
        <sz val="11"/>
        <color theme="1"/>
        <rFont val="Calibri"/>
        <family val="2"/>
        <scheme val="minor"/>
      </rPr>
      <t>by family members or peers;</t>
    </r>
  </si>
  <si>
    <t>The Suspected Offender is not in police custody</t>
  </si>
  <si>
    <t>Offender Risk Level</t>
  </si>
  <si>
    <t>Score</t>
  </si>
  <si>
    <t>The suspected ffender is known to the family</t>
  </si>
  <si>
    <t>The suspected offender is a member of the child's family</t>
  </si>
  <si>
    <t>The suspected offender lives in the same community as the child</t>
  </si>
  <si>
    <t>The suspected offender lives in the same household as the child</t>
  </si>
  <si>
    <t>The suspected  offender supports the family (food, bills, other financials)</t>
  </si>
  <si>
    <t>The child/family is otherwise dependent on the suspected offender</t>
  </si>
  <si>
    <t>The suspected offender is in a sexual relationship with the child</t>
  </si>
  <si>
    <t>The suspected offender provides shelter for the family</t>
  </si>
  <si>
    <t>The family is otherwise being controlled by the suspected offender</t>
  </si>
  <si>
    <t>The suspected offender has reportedly threatened the family</t>
  </si>
  <si>
    <t>Thesuspected  offender has been abusive to the family</t>
  </si>
  <si>
    <t>The suspected  offender is a part of a gang (local or regional)</t>
  </si>
  <si>
    <t>The suspected offender is a part of a trafficking network</t>
  </si>
  <si>
    <t>Child Dimension Score</t>
  </si>
  <si>
    <t>Please Indicate your assessment by selecting "Yes" or "No" in the drop down column.</t>
  </si>
  <si>
    <t>Family Dimension Score</t>
  </si>
  <si>
    <t>Offender Dimension Score</t>
  </si>
  <si>
    <t>Dimensions Scores</t>
  </si>
  <si>
    <t>Family</t>
  </si>
  <si>
    <t>OFFICERS'S DECISION: (Insert comments below if you make a decision different from that recommended.</t>
  </si>
  <si>
    <t>Date (DD/MM/YYYY)</t>
  </si>
  <si>
    <t>The Parent/caregiver exhibits poor parenting skills (overly protective/restrictive, physically or emotionally abusive)?</t>
  </si>
  <si>
    <t>The Parent/caregiver is not involved in child’s life (e.g. does not attend PTA meetings, extra curricula activities, church etc.)?</t>
  </si>
  <si>
    <t>The Parent/caregiver exhibit poor parenting skills (overly protective/restrictive, physically or emotionally abusive)?</t>
  </si>
  <si>
    <t>The parent/caregiver leaves child unattended for extended periods?</t>
  </si>
  <si>
    <t>The parent/caregiver has a history of substance abuse?</t>
  </si>
  <si>
    <t>The family have a history of domestic abuse?</t>
  </si>
  <si>
    <t>There are inconsistencies in seeking medical and dental care considered routine for child?</t>
  </si>
  <si>
    <t>The child has not been receiving any routine medical and dental care.</t>
  </si>
  <si>
    <t>The family does not have a regular support system (supervision for children during absence, external financial support)?</t>
  </si>
  <si>
    <t>The parent/caregiver unemployed or have minimal income?</t>
  </si>
  <si>
    <t>The family homeless?</t>
  </si>
  <si>
    <t>The dwelling is overcrowded?</t>
  </si>
  <si>
    <t>The dwelling is dilapidated?</t>
  </si>
  <si>
    <t>The dwelling lacks basic sanitary amenities?</t>
  </si>
  <si>
    <t>The Parent/caregiver is not involved in child’s life (e.g. does not attend school activities or know child's friends)?</t>
  </si>
  <si>
    <r>
      <t xml:space="preserve">The child has been used to </t>
    </r>
    <r>
      <rPr>
        <sz val="11"/>
        <rFont val="Calibri"/>
        <family val="2"/>
        <scheme val="minor"/>
      </rPr>
      <t>promote/lure others into sexual exploitation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by family members or peers;</t>
    </r>
  </si>
  <si>
    <t>The suspected offender is known to the family</t>
  </si>
  <si>
    <t>The Suspected offender is not in police custody</t>
  </si>
  <si>
    <t>The suspected  offender has been abusive to the family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</si>
</sst>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333333"/>
      <name val="Arial"/>
      <family val="2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9" fillId="0" borderId="0" xfId="0" applyFont="1"/>
    <xf numFmtId="0" fontId="2" fillId="0" borderId="11" xfId="0" applyFont="1" applyBorder="1"/>
    <xf numFmtId="164" fontId="0" fillId="0" borderId="11" xfId="0" applyNumberFormat="1" applyBorder="1"/>
    <xf numFmtId="2" fontId="0" fillId="0" borderId="11" xfId="0" applyNumberFormat="1" applyBorder="1"/>
    <xf numFmtId="2" fontId="0" fillId="0" borderId="0" xfId="0" applyNumberFormat="1"/>
    <xf numFmtId="0" fontId="0" fillId="2" borderId="0" xfId="0" applyFill="1"/>
    <xf numFmtId="0" fontId="0" fillId="2" borderId="0" xfId="0" applyFill="1" applyBorder="1"/>
    <xf numFmtId="0" fontId="0" fillId="4" borderId="19" xfId="0" applyFill="1" applyBorder="1" applyAlignment="1">
      <alignment vertical="center" wrapText="1"/>
    </xf>
    <xf numFmtId="0" fontId="3" fillId="5" borderId="19" xfId="0" applyFont="1" applyFill="1" applyBorder="1" applyAlignment="1">
      <alignment vertical="center" wrapText="1"/>
    </xf>
    <xf numFmtId="0" fontId="0" fillId="5" borderId="19" xfId="0" applyFill="1" applyBorder="1" applyAlignment="1">
      <alignment vertical="center" wrapText="1"/>
    </xf>
    <xf numFmtId="0" fontId="0" fillId="7" borderId="19" xfId="0" applyFill="1" applyBorder="1" applyAlignment="1">
      <alignment vertical="center"/>
    </xf>
    <xf numFmtId="0" fontId="0" fillId="7" borderId="19" xfId="0" applyFill="1" applyBorder="1" applyAlignment="1">
      <alignment vertical="center" wrapText="1"/>
    </xf>
    <xf numFmtId="0" fontId="0" fillId="7" borderId="19" xfId="0" applyFill="1" applyBorder="1" applyAlignment="1">
      <alignment horizontal="left" vertical="center"/>
    </xf>
    <xf numFmtId="0" fontId="10" fillId="7" borderId="19" xfId="0" applyFont="1" applyFill="1" applyBorder="1" applyAlignment="1">
      <alignment wrapText="1"/>
    </xf>
    <xf numFmtId="0" fontId="0" fillId="4" borderId="4" xfId="0" applyFill="1" applyBorder="1"/>
    <xf numFmtId="0" fontId="0" fillId="4" borderId="0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8" borderId="1" xfId="0" applyFill="1" applyBorder="1"/>
    <xf numFmtId="0" fontId="0" fillId="8" borderId="2" xfId="0" applyFill="1" applyBorder="1"/>
    <xf numFmtId="0" fontId="0" fillId="8" borderId="3" xfId="0" applyFill="1" applyBorder="1"/>
    <xf numFmtId="0" fontId="0" fillId="8" borderId="4" xfId="0" applyFill="1" applyBorder="1"/>
    <xf numFmtId="0" fontId="0" fillId="8" borderId="0" xfId="0" applyFill="1" applyBorder="1"/>
    <xf numFmtId="0" fontId="0" fillId="8" borderId="5" xfId="0" applyFill="1" applyBorder="1"/>
    <xf numFmtId="0" fontId="0" fillId="8" borderId="19" xfId="0" applyFill="1" applyBorder="1" applyAlignment="1">
      <alignment vertical="center" wrapText="1"/>
    </xf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3" fillId="5" borderId="19" xfId="0" applyFont="1" applyFill="1" applyBorder="1" applyAlignment="1">
      <alignment vertical="center"/>
    </xf>
    <xf numFmtId="0" fontId="3" fillId="5" borderId="19" xfId="0" applyFont="1" applyFill="1" applyBorder="1" applyAlignment="1">
      <alignment horizontal="left" vertical="center"/>
    </xf>
    <xf numFmtId="0" fontId="3" fillId="5" borderId="19" xfId="0" applyFont="1" applyFill="1" applyBorder="1"/>
    <xf numFmtId="0" fontId="0" fillId="5" borderId="0" xfId="0" applyFill="1"/>
    <xf numFmtId="0" fontId="2" fillId="5" borderId="0" xfId="0" applyFont="1" applyFill="1"/>
    <xf numFmtId="0" fontId="3" fillId="5" borderId="19" xfId="0" applyFont="1" applyFill="1" applyBorder="1" applyAlignment="1">
      <alignment wrapText="1"/>
    </xf>
    <xf numFmtId="0" fontId="0" fillId="6" borderId="19" xfId="0" applyFill="1" applyBorder="1" applyAlignment="1">
      <alignment wrapText="1"/>
    </xf>
    <xf numFmtId="0" fontId="0" fillId="6" borderId="19" xfId="0" applyFill="1" applyBorder="1" applyAlignment="1">
      <alignment vertical="center" wrapText="1"/>
    </xf>
    <xf numFmtId="0" fontId="0" fillId="0" borderId="0" xfId="0" applyFont="1"/>
    <xf numFmtId="0" fontId="0" fillId="9" borderId="4" xfId="0" applyFill="1" applyBorder="1"/>
    <xf numFmtId="0" fontId="0" fillId="9" borderId="0" xfId="0" applyFill="1" applyBorder="1"/>
    <xf numFmtId="0" fontId="0" fillId="9" borderId="5" xfId="0" applyFill="1" applyBorder="1"/>
    <xf numFmtId="0" fontId="0" fillId="9" borderId="6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12" xfId="0" applyFill="1" applyBorder="1"/>
    <xf numFmtId="0" fontId="0" fillId="3" borderId="11" xfId="0" applyFill="1" applyBorder="1"/>
    <xf numFmtId="0" fontId="4" fillId="3" borderId="12" xfId="0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 wrapText="1"/>
    </xf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1" fillId="2" borderId="0" xfId="0" applyFont="1" applyFill="1"/>
    <xf numFmtId="0" fontId="0" fillId="9" borderId="19" xfId="0" applyFill="1" applyBorder="1" applyAlignment="1">
      <alignment vertical="center"/>
    </xf>
    <xf numFmtId="0" fontId="0" fillId="9" borderId="19" xfId="0" applyFill="1" applyBorder="1" applyAlignment="1">
      <alignment vertical="center" wrapText="1"/>
    </xf>
    <xf numFmtId="0" fontId="0" fillId="9" borderId="19" xfId="0" applyFill="1" applyBorder="1" applyAlignment="1">
      <alignment horizontal="left" vertical="center"/>
    </xf>
    <xf numFmtId="0" fontId="1" fillId="9" borderId="4" xfId="0" applyFont="1" applyFill="1" applyBorder="1"/>
    <xf numFmtId="0" fontId="10" fillId="9" borderId="19" xfId="0" applyFont="1" applyFill="1" applyBorder="1" applyAlignment="1">
      <alignment wrapText="1"/>
    </xf>
    <xf numFmtId="0" fontId="7" fillId="9" borderId="5" xfId="0" applyFont="1" applyFill="1" applyBorder="1" applyAlignment="1">
      <alignment horizontal="center" vertical="center"/>
    </xf>
    <xf numFmtId="0" fontId="8" fillId="9" borderId="0" xfId="0" applyFont="1" applyFill="1" applyBorder="1"/>
    <xf numFmtId="0" fontId="8" fillId="9" borderId="7" xfId="0" applyFont="1" applyFill="1" applyBorder="1"/>
    <xf numFmtId="0" fontId="2" fillId="4" borderId="5" xfId="0" applyFont="1" applyFill="1" applyBorder="1" applyAlignment="1"/>
    <xf numFmtId="0" fontId="2" fillId="5" borderId="22" xfId="0" applyFont="1" applyFill="1" applyBorder="1" applyAlignment="1">
      <alignment horizontal="center" vertical="center"/>
    </xf>
    <xf numFmtId="0" fontId="12" fillId="5" borderId="22" xfId="0" applyFont="1" applyFill="1" applyBorder="1"/>
    <xf numFmtId="0" fontId="0" fillId="8" borderId="19" xfId="0" applyFill="1" applyBorder="1" applyAlignment="1">
      <alignment wrapText="1"/>
    </xf>
    <xf numFmtId="0" fontId="8" fillId="8" borderId="2" xfId="0" applyFont="1" applyFill="1" applyBorder="1" applyAlignment="1">
      <alignment horizontal="center"/>
    </xf>
    <xf numFmtId="0" fontId="8" fillId="8" borderId="0" xfId="0" applyFont="1" applyFill="1" applyBorder="1"/>
    <xf numFmtId="0" fontId="0" fillId="3" borderId="12" xfId="0" applyFill="1" applyBorder="1" applyProtection="1"/>
    <xf numFmtId="1" fontId="0" fillId="3" borderId="11" xfId="0" applyNumberFormat="1" applyFill="1" applyBorder="1" applyAlignment="1" applyProtection="1">
      <alignment horizontal="center"/>
    </xf>
    <xf numFmtId="0" fontId="7" fillId="5" borderId="26" xfId="0" applyFont="1" applyFill="1" applyBorder="1"/>
    <xf numFmtId="0" fontId="0" fillId="9" borderId="11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>
      <alignment horizontal="center" vertical="center"/>
    </xf>
    <xf numFmtId="0" fontId="0" fillId="5" borderId="11" xfId="0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>
      <alignment horizontal="center"/>
    </xf>
    <xf numFmtId="0" fontId="8" fillId="4" borderId="13" xfId="0" applyFont="1" applyFill="1" applyBorder="1"/>
    <xf numFmtId="0" fontId="8" fillId="4" borderId="17" xfId="0" applyFont="1" applyFill="1" applyBorder="1"/>
    <xf numFmtId="0" fontId="0" fillId="5" borderId="11" xfId="0" applyFill="1" applyBorder="1" applyAlignment="1">
      <alignment horizontal="center"/>
    </xf>
    <xf numFmtId="0" fontId="2" fillId="5" borderId="11" xfId="0" applyFont="1" applyFill="1" applyBorder="1" applyAlignment="1">
      <alignment horizontal="center" vertical="center"/>
    </xf>
    <xf numFmtId="0" fontId="0" fillId="8" borderId="11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14" fontId="0" fillId="2" borderId="11" xfId="0" applyNumberFormat="1" applyFill="1" applyBorder="1" applyProtection="1">
      <protection locked="0"/>
    </xf>
    <xf numFmtId="0" fontId="0" fillId="3" borderId="13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0" fillId="3" borderId="17" xfId="0" applyFill="1" applyBorder="1" applyAlignment="1">
      <alignment horizontal="left" wrapText="1"/>
    </xf>
    <xf numFmtId="0" fontId="0" fillId="3" borderId="18" xfId="0" applyFill="1" applyBorder="1" applyAlignment="1">
      <alignment horizontal="left" wrapText="1"/>
    </xf>
    <xf numFmtId="0" fontId="7" fillId="9" borderId="24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25" xfId="0" applyFont="1" applyFill="1" applyBorder="1" applyAlignment="1">
      <alignment horizontal="center" vertical="center"/>
    </xf>
    <xf numFmtId="1" fontId="8" fillId="9" borderId="17" xfId="0" applyNumberFormat="1" applyFont="1" applyFill="1" applyBorder="1" applyAlignment="1">
      <alignment horizontal="center" vertical="center"/>
    </xf>
    <xf numFmtId="1" fontId="8" fillId="9" borderId="18" xfId="0" applyNumberFormat="1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8" fillId="9" borderId="13" xfId="0" applyFont="1" applyFill="1" applyBorder="1" applyAlignment="1">
      <alignment horizontal="center"/>
    </xf>
    <xf numFmtId="0" fontId="8" fillId="9" borderId="14" xfId="0" applyFont="1" applyFill="1" applyBorder="1" applyAlignment="1">
      <alignment horizontal="center"/>
    </xf>
    <xf numFmtId="1" fontId="8" fillId="4" borderId="17" xfId="0" applyNumberFormat="1" applyFont="1" applyFill="1" applyBorder="1" applyAlignment="1">
      <alignment horizontal="center"/>
    </xf>
    <xf numFmtId="1" fontId="8" fillId="4" borderId="18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12" fillId="8" borderId="20" xfId="0" applyFont="1" applyFill="1" applyBorder="1" applyAlignment="1">
      <alignment horizontal="center" vertical="center"/>
    </xf>
    <xf numFmtId="0" fontId="12" fillId="8" borderId="21" xfId="0" applyFont="1" applyFill="1" applyBorder="1" applyAlignment="1">
      <alignment horizontal="center" vertical="center"/>
    </xf>
    <xf numFmtId="0" fontId="12" fillId="8" borderId="23" xfId="0" applyFont="1" applyFill="1" applyBorder="1" applyAlignment="1">
      <alignment horizontal="center" vertical="center"/>
    </xf>
    <xf numFmtId="1" fontId="8" fillId="8" borderId="0" xfId="0" applyNumberFormat="1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</cellXfs>
  <cellStyles count="1">
    <cellStyle name="Normal" xfId="0" builtinId="0"/>
  </cellStyles>
  <dxfs count="22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theme="7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theme="7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theme="7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617404</xdr:colOff>
      <xdr:row>5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8129" cy="962025"/>
        </a:xfrm>
        <a:prstGeom prst="rect">
          <a:avLst/>
        </a:prstGeom>
      </xdr:spPr>
    </xdr:pic>
    <xdr:clientData/>
  </xdr:twoCellAnchor>
  <xdr:oneCellAnchor>
    <xdr:from>
      <xdr:col>1</xdr:col>
      <xdr:colOff>942975</xdr:colOff>
      <xdr:row>0</xdr:row>
      <xdr:rowOff>0</xdr:rowOff>
    </xdr:from>
    <xdr:ext cx="2647950" cy="90627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933700" y="0"/>
          <a:ext cx="2647950" cy="9062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2600" b="1">
              <a:solidFill>
                <a:srgbClr val="FF0000"/>
              </a:solidFill>
            </a:rPr>
            <a:t>PLACEMENT DECISION TOOL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4"/>
  <sheetViews>
    <sheetView tabSelected="1" zoomScale="110" zoomScaleNormal="110" workbookViewId="0">
      <selection activeCell="D10" sqref="D10"/>
    </sheetView>
  </sheetViews>
  <sheetFormatPr defaultColWidth="9.140625" defaultRowHeight="15" x14ac:dyDescent="0.25"/>
  <cols>
    <col min="1" max="1" width="29.85546875" style="14" customWidth="1"/>
    <col min="2" max="2" width="45.7109375" style="14" customWidth="1"/>
    <col min="3" max="16384" width="9.140625" style="14"/>
  </cols>
  <sheetData>
    <row r="1" spans="1:3" x14ac:dyDescent="0.25">
      <c r="A1" s="52"/>
      <c r="B1" s="53"/>
      <c r="C1" s="54"/>
    </row>
    <row r="2" spans="1:3" x14ac:dyDescent="0.25">
      <c r="A2" s="55"/>
      <c r="B2" s="56"/>
      <c r="C2" s="57"/>
    </row>
    <row r="3" spans="1:3" x14ac:dyDescent="0.25">
      <c r="A3" s="55"/>
      <c r="B3" s="56"/>
      <c r="C3" s="57"/>
    </row>
    <row r="4" spans="1:3" x14ac:dyDescent="0.25">
      <c r="A4" s="55"/>
      <c r="B4" s="56"/>
      <c r="C4" s="57"/>
    </row>
    <row r="5" spans="1:3" x14ac:dyDescent="0.25">
      <c r="A5" s="55"/>
      <c r="B5" s="56"/>
      <c r="C5" s="57"/>
    </row>
    <row r="6" spans="1:3" x14ac:dyDescent="0.25">
      <c r="A6" s="55"/>
      <c r="B6" s="56"/>
      <c r="C6" s="57"/>
    </row>
    <row r="7" spans="1:3" x14ac:dyDescent="0.25">
      <c r="A7" s="55"/>
      <c r="B7" s="56"/>
      <c r="C7" s="57"/>
    </row>
    <row r="8" spans="1:3" x14ac:dyDescent="0.25">
      <c r="A8" s="58" t="s">
        <v>78</v>
      </c>
      <c r="B8" s="93"/>
      <c r="C8" s="57"/>
    </row>
    <row r="9" spans="1:3" x14ac:dyDescent="0.25">
      <c r="A9" s="58" t="s">
        <v>80</v>
      </c>
      <c r="B9" s="93"/>
      <c r="C9" s="57"/>
    </row>
    <row r="10" spans="1:3" x14ac:dyDescent="0.25">
      <c r="A10" s="55"/>
      <c r="B10" s="56"/>
      <c r="C10" s="57"/>
    </row>
    <row r="11" spans="1:3" x14ac:dyDescent="0.25">
      <c r="A11" s="55"/>
      <c r="B11" s="56"/>
      <c r="C11" s="57"/>
    </row>
    <row r="12" spans="1:3" x14ac:dyDescent="0.25">
      <c r="A12" s="55"/>
      <c r="B12" s="56"/>
      <c r="C12" s="57"/>
    </row>
    <row r="13" spans="1:3" x14ac:dyDescent="0.25">
      <c r="A13" s="80" t="s">
        <v>12</v>
      </c>
      <c r="B13" s="81" t="str">
        <f>'SHEET 3'!E6</f>
        <v>LOW</v>
      </c>
      <c r="C13" s="57"/>
    </row>
    <row r="14" spans="1:3" x14ac:dyDescent="0.25">
      <c r="A14" s="80" t="s">
        <v>55</v>
      </c>
      <c r="B14" s="81" t="str">
        <f>'SHEET 3'!F6</f>
        <v>LOW</v>
      </c>
      <c r="C14" s="57"/>
    </row>
    <row r="15" spans="1:3" x14ac:dyDescent="0.25">
      <c r="A15" s="80" t="s">
        <v>44</v>
      </c>
      <c r="B15" s="81" t="str">
        <f>'SHEET 3'!G6</f>
        <v>LOW</v>
      </c>
      <c r="C15" s="57"/>
    </row>
    <row r="16" spans="1:3" x14ac:dyDescent="0.25">
      <c r="A16" s="55"/>
      <c r="B16" s="56"/>
      <c r="C16" s="57"/>
    </row>
    <row r="17" spans="1:3" x14ac:dyDescent="0.25">
      <c r="A17" s="55"/>
      <c r="B17" s="56"/>
      <c r="C17" s="57"/>
    </row>
    <row r="18" spans="1:3" ht="15.75" x14ac:dyDescent="0.25">
      <c r="A18" s="60" t="s">
        <v>81</v>
      </c>
      <c r="B18" s="61" t="str">
        <f>IF(AND(B13="LOW",B14="LOW", B15="LOW"),'SHEET 3'!L20, IF(AND(B13="LOW",B14="LOW", B15="MEDIUM"),'SHEET 3'!L21,IF(AND(B13="LOW",B14="LOW",B15="HIGH"),'SHEET 3'!L22, IF(AND(B13="LOW",B14="MEDIUM",B15="LOW"),'SHEET 3'!L23, IF(AND(B13="LOW", B14="MEDIUM", B15="MEDIUM"),'SHEET 3'!L24,IF(AND(B13="LOW", B14="MEDIUM", B15="HIGH"),'SHEET 3'!L25, IF(AND(B13="LOW", B14="HIGH", B15="LOW"),'SHEET 3'!L26, IF(AND(B13="LOW", B14="HIGH", B15="MEDIUM"),'SHEET 3'!L27, IF(AND(B13="LOW", B14="HIGH", B15="HIGH"),'SHEET 3'!L28, IF(AND(B13="MEDIUM", B14="LOW", B15="LOW"),'SHEET 3'!L29, IF(AND(B13="MEDIUM", B14="LOW", B15="MEDIUM"),'SHEET 3'!L30, IF(AND(B13="MEDIUM", B14="LOW", B15="HIGH"),'SHEET 3'!L31, IF(AND(B13="MEDIUM", B14="MEDIUM", B15="LOW"),'SHEET 3'!L32, IF(AND(B13="MEDIUM", B14="MEDIUM", B15="MEDIUM"), 'SHEET 3'!L33, IF(AND(B13="MEDIUM", B14="MEDIUM", B15="HIGH"), 'SHEET 3'!L34, IF(AND(B13="MEDIUM", B14="HIGH", B15="LOW"),'SHEET 3'!L35, IF(AND(B13="MEDIUM", B14="HIGH", B15="MEDIUM"), 'SHEET 3'!L36, IF(AND(B13="MEDIUM", B14="HIGH", B15="HIGH"), 'SHEET 3'!L37, IF(AND(B13="HIGH", B14="LOW", B15="LOW"), 'SHEET 3'!L38, IF(AND(B13="HIGH", B14="LOW", B15="MEDIUM"), 'SHEET 3'!L39, IF(AND(B13="HIGH", B14="LOW", B15="HIGH"), 'SHEET 3'!L40, IF(AND(B13="HIGH", B14="MEDIUM", B15="LOW"), 'SHEET 3'!L41, IF(AND(B13="HIGH", B14="MEDIUM", B15="MEDIUM"), 'SHEET 3'!L42, IF(AND(B13="HIGH", B14="MEDIUM", B15="HIGH"), 'SHEET 3'!L43, IF(AND(B13="HIGH", B14="HIGH", B15="LOW"), 'SHEET 3'!L44, IF(AND(B13="HIGH", B14="HIGH", B15="MEDIUM"), 'SHEET 3'!L45, IF(AND(B13="HIGH", B14="HIGH", B15="HIGH"),'SHEET 3'!L46,)))))))))))))))))))))))))))</f>
        <v>FAMILY CARE</v>
      </c>
      <c r="C18" s="57"/>
    </row>
    <row r="19" spans="1:3" x14ac:dyDescent="0.25">
      <c r="A19" s="55"/>
      <c r="B19" s="56"/>
      <c r="C19" s="57"/>
    </row>
    <row r="20" spans="1:3" x14ac:dyDescent="0.25">
      <c r="A20" s="55"/>
      <c r="B20" s="56"/>
      <c r="C20" s="57"/>
    </row>
    <row r="21" spans="1:3" ht="15" customHeight="1" x14ac:dyDescent="0.25">
      <c r="A21" s="99" t="s">
        <v>111</v>
      </c>
      <c r="B21" s="100"/>
      <c r="C21" s="57"/>
    </row>
    <row r="22" spans="1:3" x14ac:dyDescent="0.25">
      <c r="A22" s="101"/>
      <c r="B22" s="102"/>
      <c r="C22" s="57"/>
    </row>
    <row r="23" spans="1:3" x14ac:dyDescent="0.25">
      <c r="A23" s="94"/>
      <c r="B23" s="95"/>
      <c r="C23" s="57"/>
    </row>
    <row r="24" spans="1:3" x14ac:dyDescent="0.25">
      <c r="A24" s="94"/>
      <c r="B24" s="95"/>
      <c r="C24" s="57"/>
    </row>
    <row r="25" spans="1:3" x14ac:dyDescent="0.25">
      <c r="A25" s="94"/>
      <c r="B25" s="95"/>
      <c r="C25" s="57"/>
    </row>
    <row r="26" spans="1:3" x14ac:dyDescent="0.25">
      <c r="A26" s="94"/>
      <c r="B26" s="95"/>
      <c r="C26" s="57"/>
    </row>
    <row r="27" spans="1:3" x14ac:dyDescent="0.25">
      <c r="A27" s="94"/>
      <c r="B27" s="95"/>
      <c r="C27" s="57"/>
    </row>
    <row r="28" spans="1:3" x14ac:dyDescent="0.25">
      <c r="A28" s="96"/>
      <c r="B28" s="97"/>
      <c r="C28" s="57"/>
    </row>
    <row r="29" spans="1:3" x14ac:dyDescent="0.25">
      <c r="A29" s="55"/>
      <c r="B29" s="56"/>
      <c r="C29" s="57"/>
    </row>
    <row r="30" spans="1:3" x14ac:dyDescent="0.25">
      <c r="A30" s="55"/>
      <c r="B30" s="56"/>
      <c r="C30" s="57"/>
    </row>
    <row r="31" spans="1:3" x14ac:dyDescent="0.25">
      <c r="A31" s="55"/>
      <c r="B31" s="56"/>
      <c r="C31" s="57"/>
    </row>
    <row r="32" spans="1:3" x14ac:dyDescent="0.25">
      <c r="A32" s="55"/>
      <c r="B32" s="56"/>
      <c r="C32" s="57"/>
    </row>
    <row r="33" spans="1:3" x14ac:dyDescent="0.25">
      <c r="A33" s="59" t="s">
        <v>79</v>
      </c>
      <c r="B33" s="93"/>
      <c r="C33" s="57"/>
    </row>
    <row r="34" spans="1:3" x14ac:dyDescent="0.25">
      <c r="A34" s="59" t="s">
        <v>112</v>
      </c>
      <c r="B34" s="98"/>
      <c r="C34" s="57"/>
    </row>
    <row r="35" spans="1:3" x14ac:dyDescent="0.25">
      <c r="A35" s="55"/>
      <c r="B35" s="56"/>
      <c r="C35" s="57"/>
    </row>
    <row r="36" spans="1:3" x14ac:dyDescent="0.25">
      <c r="A36" s="55"/>
      <c r="B36" s="56"/>
      <c r="C36" s="57"/>
    </row>
    <row r="37" spans="1:3" x14ac:dyDescent="0.25">
      <c r="A37" s="55"/>
      <c r="B37" s="56"/>
      <c r="C37" s="57"/>
    </row>
    <row r="38" spans="1:3" x14ac:dyDescent="0.25">
      <c r="A38" s="55"/>
      <c r="B38" s="56"/>
      <c r="C38" s="57"/>
    </row>
    <row r="39" spans="1:3" x14ac:dyDescent="0.25">
      <c r="A39" s="55"/>
      <c r="B39" s="56"/>
      <c r="C39" s="57"/>
    </row>
    <row r="40" spans="1:3" x14ac:dyDescent="0.25">
      <c r="A40" s="55"/>
      <c r="B40" s="56"/>
      <c r="C40" s="57"/>
    </row>
    <row r="41" spans="1:3" x14ac:dyDescent="0.25">
      <c r="A41" s="55"/>
      <c r="B41" s="56"/>
      <c r="C41" s="57"/>
    </row>
    <row r="42" spans="1:3" x14ac:dyDescent="0.25">
      <c r="A42" s="55"/>
      <c r="B42" s="56"/>
      <c r="C42" s="57"/>
    </row>
    <row r="43" spans="1:3" x14ac:dyDescent="0.25">
      <c r="A43" s="55"/>
      <c r="B43" s="56"/>
      <c r="C43" s="57"/>
    </row>
    <row r="44" spans="1:3" ht="15.75" thickBot="1" x14ac:dyDescent="0.3">
      <c r="A44" s="62"/>
      <c r="B44" s="63"/>
      <c r="C44" s="64"/>
    </row>
  </sheetData>
  <sheetProtection selectLockedCells="1"/>
  <mergeCells count="1">
    <mergeCell ref="A21:B22"/>
  </mergeCells>
  <conditionalFormatting sqref="B13:B15">
    <cfRule type="cellIs" dxfId="21" priority="7" operator="equal">
      <formula>"HIGH"</formula>
    </cfRule>
    <cfRule type="cellIs" dxfId="20" priority="8" operator="equal">
      <formula>"MEDIUM"</formula>
    </cfRule>
    <cfRule type="cellIs" dxfId="19" priority="9" operator="equal">
      <formula>"LOW"</formula>
    </cfRule>
  </conditionalFormatting>
  <dataValidations count="1">
    <dataValidation type="date" operator="greaterThan" allowBlank="1" showInputMessage="1" showErrorMessage="1" sqref="B34" xr:uid="{00000000-0002-0000-0000-000000000000}">
      <formula1>44439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CCA067B0-7FB8-4EB8-AB0C-4904314FCB1F}">
            <xm:f>'SHEET 3'!$D$7</xm:f>
            <x14:dxf>
              <fill>
                <patternFill>
                  <bgColor rgb="FFFF0000"/>
                </patternFill>
              </fill>
            </x14:dxf>
          </x14:cfRule>
          <x14:cfRule type="cellIs" priority="5" operator="equal" id="{00EECCAC-2586-4213-9F69-BDEB44D4A604}">
            <xm:f>'SHEET 3'!$D$6</xm:f>
            <x14:dxf>
              <font>
                <color auto="1"/>
              </font>
              <fill>
                <patternFill>
                  <bgColor theme="7"/>
                </patternFill>
              </fill>
            </x14:dxf>
          </x14:cfRule>
          <x14:cfRule type="cellIs" priority="6" operator="equal" id="{53B437D4-C195-4F98-86DB-708877074F89}">
            <xm:f>'SHEET 3'!$D$10</xm:f>
            <x14:dxf>
              <font>
                <color auto="1"/>
              </font>
              <fill>
                <patternFill>
                  <bgColor rgb="FF00B050"/>
                </patternFill>
              </fill>
            </x14:dxf>
          </x14:cfRule>
          <xm:sqref>B14</xm:sqref>
        </x14:conditionalFormatting>
        <x14:conditionalFormatting xmlns:xm="http://schemas.microsoft.com/office/excel/2006/main">
          <x14:cfRule type="cellIs" priority="1" operator="equal" id="{BDCBF45C-00EC-4027-98F5-C6EC1E8414BB}">
            <xm:f>'SHEET 3'!$D$7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equal" id="{350B033D-017F-4FC5-A2A1-1A89CF920562}">
            <xm:f>'SHEET 3'!$D$6</xm:f>
            <x14:dxf>
              <font>
                <color auto="1"/>
              </font>
              <fill>
                <patternFill>
                  <bgColor theme="7"/>
                </patternFill>
              </fill>
            </x14:dxf>
          </x14:cfRule>
          <x14:cfRule type="cellIs" priority="3" operator="equal" id="{E308D692-58D4-4DF1-A7D5-144A7555E269}">
            <xm:f>'SHEET 3'!$D$10</xm:f>
            <x14:dxf>
              <font>
                <color auto="1"/>
              </font>
              <fill>
                <patternFill>
                  <bgColor rgb="FF00B050"/>
                </patternFill>
              </fill>
            </x14:dxf>
          </x14:cfRule>
          <xm:sqref>B15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9"/>
  <sheetViews>
    <sheetView topLeftCell="A19" workbookViewId="0">
      <selection activeCell="C27" sqref="C27"/>
    </sheetView>
  </sheetViews>
  <sheetFormatPr defaultColWidth="9.140625" defaultRowHeight="15" x14ac:dyDescent="0.25"/>
  <cols>
    <col min="1" max="1" width="5.7109375" style="14" customWidth="1"/>
    <col min="2" max="2" width="54.85546875" style="14" customWidth="1"/>
    <col min="3" max="3" width="10" style="14" customWidth="1"/>
    <col min="4" max="4" width="11.140625" style="14" customWidth="1"/>
    <col min="5" max="16384" width="9.140625" style="14"/>
  </cols>
  <sheetData>
    <row r="1" spans="1:4" ht="19.5" customHeight="1" x14ac:dyDescent="0.25">
      <c r="A1" s="108" t="s">
        <v>12</v>
      </c>
      <c r="B1" s="109"/>
      <c r="C1" s="109"/>
      <c r="D1" s="110"/>
    </row>
    <row r="2" spans="1:4" x14ac:dyDescent="0.25">
      <c r="A2" s="48"/>
      <c r="B2" s="49" t="s">
        <v>106</v>
      </c>
      <c r="C2" s="49"/>
      <c r="D2" s="50"/>
    </row>
    <row r="3" spans="1:4" ht="3.75" customHeight="1" x14ac:dyDescent="0.25">
      <c r="A3" s="48"/>
      <c r="B3" s="49"/>
      <c r="C3" s="49"/>
      <c r="D3" s="50"/>
    </row>
    <row r="4" spans="1:4" ht="18.75" x14ac:dyDescent="0.25">
      <c r="A4" s="48"/>
      <c r="B4" s="40" t="s">
        <v>19</v>
      </c>
      <c r="C4" s="86" t="s">
        <v>21</v>
      </c>
      <c r="D4" s="75" t="s">
        <v>91</v>
      </c>
    </row>
    <row r="5" spans="1:4" x14ac:dyDescent="0.25">
      <c r="A5" s="48"/>
      <c r="B5" s="66" t="s">
        <v>1</v>
      </c>
      <c r="C5" s="83"/>
      <c r="D5" s="103">
        <f>'SHEET 3'!B4</f>
        <v>0</v>
      </c>
    </row>
    <row r="6" spans="1:4" x14ac:dyDescent="0.25">
      <c r="A6" s="48"/>
      <c r="B6" s="66" t="s">
        <v>5</v>
      </c>
      <c r="C6" s="83"/>
      <c r="D6" s="104"/>
    </row>
    <row r="7" spans="1:4" ht="60" x14ac:dyDescent="0.25">
      <c r="A7" s="48"/>
      <c r="B7" s="67" t="s">
        <v>84</v>
      </c>
      <c r="C7" s="83"/>
      <c r="D7" s="104"/>
    </row>
    <row r="8" spans="1:4" x14ac:dyDescent="0.25">
      <c r="A8" s="48"/>
      <c r="B8" s="66" t="s">
        <v>3</v>
      </c>
      <c r="C8" s="83"/>
      <c r="D8" s="105"/>
    </row>
    <row r="9" spans="1:4" ht="18.75" x14ac:dyDescent="0.3">
      <c r="A9" s="48"/>
      <c r="B9" s="41" t="s">
        <v>83</v>
      </c>
      <c r="C9" s="84"/>
      <c r="D9" s="82"/>
    </row>
    <row r="10" spans="1:4" x14ac:dyDescent="0.25">
      <c r="A10" s="48"/>
      <c r="B10" s="68" t="s">
        <v>0</v>
      </c>
      <c r="C10" s="83"/>
      <c r="D10" s="103">
        <f>'SHEET 3'!B9</f>
        <v>0</v>
      </c>
    </row>
    <row r="11" spans="1:4" x14ac:dyDescent="0.25">
      <c r="A11" s="48"/>
      <c r="B11" s="68" t="s">
        <v>85</v>
      </c>
      <c r="C11" s="83"/>
      <c r="D11" s="104"/>
    </row>
    <row r="12" spans="1:4" x14ac:dyDescent="0.25">
      <c r="A12" s="48"/>
      <c r="B12" s="68" t="s">
        <v>52</v>
      </c>
      <c r="C12" s="83"/>
      <c r="D12" s="105"/>
    </row>
    <row r="13" spans="1:4" ht="18.75" x14ac:dyDescent="0.3">
      <c r="A13" s="48"/>
      <c r="B13" s="41" t="s">
        <v>18</v>
      </c>
      <c r="C13" s="84"/>
      <c r="D13" s="82"/>
    </row>
    <row r="14" spans="1:4" x14ac:dyDescent="0.25">
      <c r="A14" s="48"/>
      <c r="B14" s="68" t="s">
        <v>86</v>
      </c>
      <c r="C14" s="83"/>
      <c r="D14" s="103">
        <f>'SHEET 3'!B13</f>
        <v>0</v>
      </c>
    </row>
    <row r="15" spans="1:4" s="65" customFormat="1" x14ac:dyDescent="0.25">
      <c r="A15" s="69"/>
      <c r="B15" s="70" t="s">
        <v>37</v>
      </c>
      <c r="C15" s="83"/>
      <c r="D15" s="104"/>
    </row>
    <row r="16" spans="1:4" x14ac:dyDescent="0.25">
      <c r="A16" s="48"/>
      <c r="B16" s="68" t="s">
        <v>6</v>
      </c>
      <c r="C16" s="83"/>
      <c r="D16" s="104"/>
    </row>
    <row r="17" spans="1:4" x14ac:dyDescent="0.25">
      <c r="A17" s="48"/>
      <c r="B17" s="68" t="s">
        <v>11</v>
      </c>
      <c r="C17" s="83"/>
      <c r="D17" s="104"/>
    </row>
    <row r="18" spans="1:4" x14ac:dyDescent="0.25">
      <c r="A18" s="48"/>
      <c r="B18" s="66" t="s">
        <v>8</v>
      </c>
      <c r="C18" s="83"/>
      <c r="D18" s="104"/>
    </row>
    <row r="19" spans="1:4" ht="18.75" x14ac:dyDescent="0.3">
      <c r="A19" s="48"/>
      <c r="B19" s="40" t="s">
        <v>15</v>
      </c>
      <c r="C19" s="84"/>
      <c r="D19" s="82"/>
    </row>
    <row r="20" spans="1:4" ht="18.75" x14ac:dyDescent="0.25">
      <c r="A20" s="48"/>
      <c r="B20" s="68" t="s">
        <v>4</v>
      </c>
      <c r="C20" s="83"/>
      <c r="D20" s="71">
        <f>'SHEET 3'!B19</f>
        <v>0</v>
      </c>
    </row>
    <row r="21" spans="1:4" ht="18.75" x14ac:dyDescent="0.3">
      <c r="A21" s="48"/>
      <c r="B21" s="40" t="s">
        <v>16</v>
      </c>
      <c r="C21" s="85"/>
      <c r="D21" s="82"/>
    </row>
    <row r="22" spans="1:4" ht="15" customHeight="1" x14ac:dyDescent="0.25">
      <c r="A22" s="48"/>
      <c r="B22" s="66" t="s">
        <v>2</v>
      </c>
      <c r="C22" s="83"/>
      <c r="D22" s="103">
        <f>'SHEET 3'!B21</f>
        <v>0</v>
      </c>
    </row>
    <row r="23" spans="1:4" ht="15" customHeight="1" x14ac:dyDescent="0.25">
      <c r="A23" s="48"/>
      <c r="B23" s="66" t="s">
        <v>7</v>
      </c>
      <c r="C23" s="83"/>
      <c r="D23" s="104"/>
    </row>
    <row r="24" spans="1:4" ht="15" customHeight="1" x14ac:dyDescent="0.25">
      <c r="A24" s="48"/>
      <c r="B24" s="66" t="s">
        <v>9</v>
      </c>
      <c r="C24" s="83"/>
      <c r="D24" s="105"/>
    </row>
    <row r="25" spans="1:4" ht="18.75" x14ac:dyDescent="0.3">
      <c r="A25" s="48"/>
      <c r="B25" s="39" t="s">
        <v>17</v>
      </c>
      <c r="C25" s="84"/>
      <c r="D25" s="82"/>
    </row>
    <row r="26" spans="1:4" x14ac:dyDescent="0.25">
      <c r="A26" s="48"/>
      <c r="B26" s="66" t="s">
        <v>10</v>
      </c>
      <c r="C26" s="83"/>
      <c r="D26" s="103">
        <f>'SHEET 3'!B25</f>
        <v>0</v>
      </c>
    </row>
    <row r="27" spans="1:4" x14ac:dyDescent="0.25">
      <c r="A27" s="48"/>
      <c r="B27" s="67" t="s">
        <v>57</v>
      </c>
      <c r="C27" s="83"/>
      <c r="D27" s="104"/>
    </row>
    <row r="28" spans="1:4" ht="18.75" x14ac:dyDescent="0.3">
      <c r="A28" s="48"/>
      <c r="B28" s="17" t="s">
        <v>48</v>
      </c>
      <c r="C28" s="84"/>
      <c r="D28" s="82"/>
    </row>
    <row r="29" spans="1:4" ht="30" x14ac:dyDescent="0.25">
      <c r="A29" s="48"/>
      <c r="B29" s="67" t="s">
        <v>128</v>
      </c>
      <c r="C29" s="83"/>
      <c r="D29" s="103">
        <f>'SHEET 3'!B28</f>
        <v>0</v>
      </c>
    </row>
    <row r="30" spans="1:4" x14ac:dyDescent="0.25">
      <c r="A30" s="48"/>
      <c r="B30" s="67" t="s">
        <v>50</v>
      </c>
      <c r="C30" s="83"/>
      <c r="D30" s="104"/>
    </row>
    <row r="31" spans="1:4" ht="30" x14ac:dyDescent="0.25">
      <c r="A31" s="48"/>
      <c r="B31" s="67" t="s">
        <v>51</v>
      </c>
      <c r="C31" s="83"/>
      <c r="D31" s="104"/>
    </row>
    <row r="32" spans="1:4" ht="30" x14ac:dyDescent="0.25">
      <c r="A32" s="48"/>
      <c r="B32" s="67" t="s">
        <v>49</v>
      </c>
      <c r="C32" s="83"/>
      <c r="D32" s="104"/>
    </row>
    <row r="33" spans="1:4" ht="30" x14ac:dyDescent="0.25">
      <c r="A33" s="48"/>
      <c r="B33" s="67" t="s">
        <v>82</v>
      </c>
      <c r="C33" s="83"/>
      <c r="D33" s="104"/>
    </row>
    <row r="34" spans="1:4" x14ac:dyDescent="0.25">
      <c r="A34" s="48"/>
      <c r="B34" s="67" t="s">
        <v>53</v>
      </c>
      <c r="C34" s="83"/>
      <c r="D34" s="104"/>
    </row>
    <row r="35" spans="1:4" x14ac:dyDescent="0.25">
      <c r="A35" s="48"/>
      <c r="B35" s="67" t="s">
        <v>56</v>
      </c>
      <c r="C35" s="83"/>
      <c r="D35" s="105"/>
    </row>
    <row r="36" spans="1:4" ht="18" customHeight="1" x14ac:dyDescent="0.35">
      <c r="A36" s="48"/>
      <c r="B36" s="72" t="s">
        <v>105</v>
      </c>
      <c r="C36" s="111">
        <f>D29+D26+D22+D20+D14+D10+D5</f>
        <v>0</v>
      </c>
      <c r="D36" s="112"/>
    </row>
    <row r="37" spans="1:4" ht="23.25" customHeight="1" thickBot="1" x14ac:dyDescent="0.4">
      <c r="A37" s="51"/>
      <c r="B37" s="73" t="s">
        <v>20</v>
      </c>
      <c r="C37" s="106" t="str">
        <f>'SHEET 3'!E6</f>
        <v>LOW</v>
      </c>
      <c r="D37" s="107"/>
    </row>
    <row r="38" spans="1:4" x14ac:dyDescent="0.25">
      <c r="A38" s="15"/>
      <c r="B38" s="15"/>
      <c r="C38" s="15"/>
    </row>
    <row r="39" spans="1:4" x14ac:dyDescent="0.25">
      <c r="A39" s="15"/>
      <c r="B39" s="15"/>
      <c r="C39" s="15"/>
    </row>
  </sheetData>
  <sheetProtection algorithmName="SHA-512" hashValue="P49yVYk8TmsUQfZ2rJ9uLIjPU55W3fsxO4IsrnV7L+N8mkbfAWEHNlDaZLE90Z2NgxE0aZBxW39Jc+NXi1+nVw==" saltValue="RslycSmNTwF/GFVTtP/I2g==" spinCount="100000" sheet="1" objects="1" scenarios="1" selectLockedCells="1"/>
  <mergeCells count="9">
    <mergeCell ref="D29:D35"/>
    <mergeCell ref="C37:D37"/>
    <mergeCell ref="A1:D1"/>
    <mergeCell ref="D5:D8"/>
    <mergeCell ref="D10:D12"/>
    <mergeCell ref="D14:D18"/>
    <mergeCell ref="D22:D24"/>
    <mergeCell ref="D26:D27"/>
    <mergeCell ref="C36:D36"/>
  </mergeCells>
  <conditionalFormatting sqref="C37">
    <cfRule type="cellIs" dxfId="12" priority="4" operator="equal">
      <formula>"HIGH"</formula>
    </cfRule>
    <cfRule type="cellIs" dxfId="11" priority="5" operator="equal">
      <formula>"MEDIUM"</formula>
    </cfRule>
    <cfRule type="cellIs" dxfId="10" priority="6" operator="equal">
      <formula>"LOW"</formula>
    </cfRule>
  </conditionalFormatting>
  <conditionalFormatting sqref="B37">
    <cfRule type="cellIs" dxfId="9" priority="1" operator="equal">
      <formula>"HIGH"</formula>
    </cfRule>
    <cfRule type="cellIs" dxfId="8" priority="2" operator="equal">
      <formula>"MEDIUM"</formula>
    </cfRule>
    <cfRule type="cellIs" dxfId="7" priority="3" operator="equal">
      <formula>"LOW"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'SHEET 3'!$A$87:$A$88</xm:f>
          </x14:formula1>
          <xm:sqref>C28 C25 C21 C19 C9 C13</xm:sqref>
        </x14:dataValidation>
        <x14:dataValidation type="list" allowBlank="1" showInputMessage="1" showErrorMessage="1" xr:uid="{00000000-0002-0000-0100-000001000000}">
          <x14:formula1>
            <xm:f>'SHEET 3'!$A$86:$A$88</xm:f>
          </x14:formula1>
          <xm:sqref>C5:C8 C14:C18 C22:C24 C20 C29:C35 C26:C27 C10:C12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5"/>
  <sheetViews>
    <sheetView workbookViewId="0">
      <selection activeCell="C9" sqref="C9"/>
    </sheetView>
  </sheetViews>
  <sheetFormatPr defaultColWidth="9.140625" defaultRowHeight="15" x14ac:dyDescent="0.25"/>
  <cols>
    <col min="1" max="1" width="3.85546875" style="14" customWidth="1"/>
    <col min="2" max="2" width="59" style="14" customWidth="1"/>
    <col min="3" max="3" width="10" style="14" customWidth="1"/>
    <col min="4" max="16384" width="9.140625" style="14"/>
  </cols>
  <sheetData>
    <row r="1" spans="1:4" ht="21" customHeight="1" x14ac:dyDescent="0.25">
      <c r="A1" s="115" t="s">
        <v>55</v>
      </c>
      <c r="B1" s="116"/>
      <c r="C1" s="116"/>
      <c r="D1" s="117"/>
    </row>
    <row r="2" spans="1:4" ht="15.75" thickBot="1" x14ac:dyDescent="0.3">
      <c r="A2" s="23"/>
      <c r="B2" s="24"/>
      <c r="C2" s="24"/>
      <c r="D2" s="25"/>
    </row>
    <row r="3" spans="1:4" ht="15.75" thickBot="1" x14ac:dyDescent="0.3">
      <c r="A3" s="23"/>
      <c r="B3" s="121" t="s">
        <v>43</v>
      </c>
      <c r="C3" s="122"/>
      <c r="D3" s="74"/>
    </row>
    <row r="4" spans="1:4" ht="45.75" customHeight="1" thickBot="1" x14ac:dyDescent="0.3">
      <c r="A4" s="23"/>
      <c r="B4" s="123" t="str">
        <f>IF('SHEET 3'!A89=TRUE,'SHEET 3'!A90,"")</f>
        <v/>
      </c>
      <c r="C4" s="124"/>
      <c r="D4" s="25"/>
    </row>
    <row r="5" spans="1:4" x14ac:dyDescent="0.25">
      <c r="A5" s="23"/>
      <c r="B5" s="24"/>
      <c r="C5" s="24"/>
      <c r="D5" s="25"/>
    </row>
    <row r="6" spans="1:4" x14ac:dyDescent="0.25">
      <c r="A6" s="23"/>
      <c r="B6" s="24"/>
      <c r="C6" s="24"/>
      <c r="D6" s="25"/>
    </row>
    <row r="7" spans="1:4" ht="23.25" customHeight="1" x14ac:dyDescent="0.25">
      <c r="A7" s="23"/>
      <c r="B7" s="17" t="s">
        <v>26</v>
      </c>
      <c r="C7" s="90" t="s">
        <v>21</v>
      </c>
      <c r="D7" s="75" t="s">
        <v>91</v>
      </c>
    </row>
    <row r="8" spans="1:4" ht="30" x14ac:dyDescent="0.25">
      <c r="A8" s="23"/>
      <c r="B8" s="16" t="s">
        <v>113</v>
      </c>
      <c r="C8" s="92"/>
      <c r="D8" s="118">
        <f>'SHEET 3'!B38</f>
        <v>0</v>
      </c>
    </row>
    <row r="9" spans="1:4" ht="30" x14ac:dyDescent="0.25">
      <c r="A9" s="23"/>
      <c r="B9" s="16" t="s">
        <v>127</v>
      </c>
      <c r="C9" s="92"/>
      <c r="D9" s="118"/>
    </row>
    <row r="10" spans="1:4" ht="30" x14ac:dyDescent="0.25">
      <c r="A10" s="23"/>
      <c r="B10" s="16" t="s">
        <v>116</v>
      </c>
      <c r="C10" s="92"/>
      <c r="D10" s="118"/>
    </row>
    <row r="11" spans="1:4" x14ac:dyDescent="0.25">
      <c r="A11" s="23"/>
      <c r="B11" s="16" t="s">
        <v>117</v>
      </c>
      <c r="C11" s="92"/>
      <c r="D11" s="118"/>
    </row>
    <row r="12" spans="1:4" x14ac:dyDescent="0.25">
      <c r="A12" s="23"/>
      <c r="B12" s="16" t="s">
        <v>118</v>
      </c>
      <c r="C12" s="92"/>
      <c r="D12" s="118"/>
    </row>
    <row r="13" spans="1:4" ht="21" x14ac:dyDescent="0.35">
      <c r="A13" s="23"/>
      <c r="B13" s="18" t="s">
        <v>28</v>
      </c>
      <c r="C13" s="84"/>
      <c r="D13" s="76"/>
    </row>
    <row r="14" spans="1:4" ht="30" x14ac:dyDescent="0.25">
      <c r="A14" s="23"/>
      <c r="B14" s="16" t="s">
        <v>119</v>
      </c>
      <c r="C14" s="92"/>
      <c r="D14" s="118">
        <f>'SHEET 3'!B44</f>
        <v>0</v>
      </c>
    </row>
    <row r="15" spans="1:4" ht="30" x14ac:dyDescent="0.25">
      <c r="A15" s="23"/>
      <c r="B15" s="16" t="s">
        <v>120</v>
      </c>
      <c r="C15" s="92"/>
      <c r="D15" s="118"/>
    </row>
    <row r="16" spans="1:4" ht="21" x14ac:dyDescent="0.35">
      <c r="A16" s="23"/>
      <c r="B16" s="17" t="s">
        <v>30</v>
      </c>
      <c r="C16" s="84"/>
      <c r="D16" s="76"/>
    </row>
    <row r="17" spans="1:4" ht="30" x14ac:dyDescent="0.25">
      <c r="A17" s="23"/>
      <c r="B17" s="16" t="s">
        <v>121</v>
      </c>
      <c r="C17" s="92"/>
      <c r="D17" s="118">
        <f>'SHEET 3'!B47</f>
        <v>0</v>
      </c>
    </row>
    <row r="18" spans="1:4" x14ac:dyDescent="0.25">
      <c r="A18" s="23"/>
      <c r="B18" s="16" t="s">
        <v>122</v>
      </c>
      <c r="C18" s="92"/>
      <c r="D18" s="118"/>
    </row>
    <row r="19" spans="1:4" ht="21" x14ac:dyDescent="0.35">
      <c r="A19" s="23"/>
      <c r="B19" s="17" t="s">
        <v>33</v>
      </c>
      <c r="C19" s="84"/>
      <c r="D19" s="76"/>
    </row>
    <row r="20" spans="1:4" x14ac:dyDescent="0.25">
      <c r="A20" s="23"/>
      <c r="B20" s="16" t="s">
        <v>123</v>
      </c>
      <c r="C20" s="92"/>
      <c r="D20" s="119">
        <f>'SHEET 3'!B50</f>
        <v>0</v>
      </c>
    </row>
    <row r="21" spans="1:4" x14ac:dyDescent="0.25">
      <c r="A21" s="23"/>
      <c r="B21" s="16" t="s">
        <v>124</v>
      </c>
      <c r="C21" s="92"/>
      <c r="D21" s="118"/>
    </row>
    <row r="22" spans="1:4" x14ac:dyDescent="0.25">
      <c r="A22" s="23"/>
      <c r="B22" s="16" t="s">
        <v>125</v>
      </c>
      <c r="C22" s="92"/>
      <c r="D22" s="118"/>
    </row>
    <row r="23" spans="1:4" x14ac:dyDescent="0.25">
      <c r="A23" s="23"/>
      <c r="B23" s="16" t="s">
        <v>126</v>
      </c>
      <c r="C23" s="92"/>
      <c r="D23" s="120"/>
    </row>
    <row r="24" spans="1:4" x14ac:dyDescent="0.25">
      <c r="A24" s="23"/>
      <c r="B24" s="24"/>
      <c r="C24" s="24"/>
      <c r="D24" s="25"/>
    </row>
    <row r="25" spans="1:4" ht="21" x14ac:dyDescent="0.35">
      <c r="A25" s="23"/>
      <c r="B25" s="87" t="s">
        <v>107</v>
      </c>
      <c r="C25" s="125">
        <f>D20+D17+D14+D8</f>
        <v>0</v>
      </c>
      <c r="D25" s="126"/>
    </row>
    <row r="26" spans="1:4" ht="21" x14ac:dyDescent="0.35">
      <c r="A26" s="23"/>
      <c r="B26" s="88" t="s">
        <v>87</v>
      </c>
      <c r="C26" s="113" t="str">
        <f>'SHEET 3'!F6</f>
        <v>LOW</v>
      </c>
      <c r="D26" s="114"/>
    </row>
    <row r="27" spans="1:4" x14ac:dyDescent="0.25">
      <c r="A27" s="23"/>
      <c r="B27" s="24"/>
      <c r="C27" s="24"/>
      <c r="D27" s="25"/>
    </row>
    <row r="28" spans="1:4" x14ac:dyDescent="0.25">
      <c r="A28" s="23"/>
      <c r="B28" s="24"/>
      <c r="C28" s="24"/>
      <c r="D28" s="25"/>
    </row>
    <row r="29" spans="1:4" x14ac:dyDescent="0.25">
      <c r="A29" s="23"/>
      <c r="B29" s="24"/>
      <c r="C29" s="24"/>
      <c r="D29" s="25"/>
    </row>
    <row r="30" spans="1:4" x14ac:dyDescent="0.25">
      <c r="A30" s="23"/>
      <c r="B30" s="24"/>
      <c r="C30" s="24"/>
      <c r="D30" s="25"/>
    </row>
    <row r="31" spans="1:4" x14ac:dyDescent="0.25">
      <c r="A31" s="23"/>
      <c r="B31" s="24"/>
      <c r="C31" s="24"/>
      <c r="D31" s="25"/>
    </row>
    <row r="32" spans="1:4" x14ac:dyDescent="0.25">
      <c r="A32" s="23"/>
      <c r="B32" s="24"/>
      <c r="C32" s="24"/>
      <c r="D32" s="25"/>
    </row>
    <row r="33" spans="1:4" x14ac:dyDescent="0.25">
      <c r="A33" s="23"/>
      <c r="B33" s="24"/>
      <c r="C33" s="24"/>
      <c r="D33" s="25"/>
    </row>
    <row r="34" spans="1:4" x14ac:dyDescent="0.25">
      <c r="A34" s="23"/>
      <c r="B34" s="24"/>
      <c r="C34" s="24"/>
      <c r="D34" s="25"/>
    </row>
    <row r="35" spans="1:4" ht="15.75" thickBot="1" x14ac:dyDescent="0.3">
      <c r="A35" s="26"/>
      <c r="B35" s="27"/>
      <c r="C35" s="27"/>
      <c r="D35" s="28"/>
    </row>
  </sheetData>
  <sheetProtection algorithmName="SHA-512" hashValue="v8m9kyT2f2vZ7UC+8Y9Q4StdUi9G3GBIgRUzb20OssTWXT8SeB4wEY7GckiEl6vT4nJ8QMTg2tgIZC+HsHjv1w==" saltValue="G7K89o8Unqm0dRr9bd5YQg==" spinCount="100000" sheet="1" objects="1" scenarios="1" selectLockedCells="1"/>
  <mergeCells count="9">
    <mergeCell ref="C26:D26"/>
    <mergeCell ref="A1:D1"/>
    <mergeCell ref="D8:D12"/>
    <mergeCell ref="D14:D15"/>
    <mergeCell ref="D17:D18"/>
    <mergeCell ref="D20:D23"/>
    <mergeCell ref="B3:C3"/>
    <mergeCell ref="B4:C4"/>
    <mergeCell ref="C25:D25"/>
  </mergeCells>
  <conditionalFormatting sqref="C26:D26">
    <cfRule type="cellIs" dxfId="6" priority="1" operator="equal">
      <formula>"LOW"</formula>
    </cfRule>
    <cfRule type="cellIs" dxfId="5" priority="2" operator="equal">
      <formula>"MEDIUM"</formula>
    </cfRule>
    <cfRule type="cellIs" dxfId="4" priority="3" operator="equal">
      <formula>"HIGH"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F46934D5-1975-44D3-80C0-079E4AF29F9E}">
            <xm:f>$B$4='SHEET 3'!$A$90</xm:f>
            <x14:dxf>
              <font>
                <b/>
                <i val="0"/>
                <color rgb="FFFF0000"/>
              </font>
              <fill>
                <patternFill>
                  <bgColor rgb="FFFFFF00"/>
                </patternFill>
              </fill>
            </x14:dxf>
          </x14:cfRule>
          <xm:sqref>B4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'SHEET 3'!$A$87:$A$88</xm:f>
          </x14:formula1>
          <xm:sqref>C19 C16 C13</xm:sqref>
        </x14:dataValidation>
        <x14:dataValidation type="list" allowBlank="1" showInputMessage="1" showErrorMessage="1" xr:uid="{00000000-0002-0000-0200-000001000000}">
          <x14:formula1>
            <xm:f>'SHEET 3'!$A$86:$A$88</xm:f>
          </x14:formula1>
          <xm:sqref>C17:C18 C14:C15 C20:C23 C8:C12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7"/>
  <sheetViews>
    <sheetView workbookViewId="0">
      <selection activeCell="C17" sqref="C17"/>
    </sheetView>
  </sheetViews>
  <sheetFormatPr defaultColWidth="9.140625" defaultRowHeight="15" x14ac:dyDescent="0.25"/>
  <cols>
    <col min="1" max="1" width="9.140625" style="14"/>
    <col min="2" max="2" width="56.28515625" style="14" customWidth="1"/>
    <col min="3" max="16384" width="9.140625" style="14"/>
  </cols>
  <sheetData>
    <row r="1" spans="1:4" ht="21" x14ac:dyDescent="0.35">
      <c r="A1" s="29"/>
      <c r="B1" s="78" t="s">
        <v>44</v>
      </c>
      <c r="C1" s="30"/>
      <c r="D1" s="31"/>
    </row>
    <row r="2" spans="1:4" x14ac:dyDescent="0.25">
      <c r="A2" s="32"/>
      <c r="B2" s="33"/>
      <c r="C2" s="33"/>
      <c r="D2" s="34"/>
    </row>
    <row r="3" spans="1:4" ht="18.75" x14ac:dyDescent="0.3">
      <c r="A3" s="32"/>
      <c r="B3" s="44" t="s">
        <v>45</v>
      </c>
      <c r="C3" s="86" t="s">
        <v>21</v>
      </c>
      <c r="D3" s="75" t="s">
        <v>91</v>
      </c>
    </row>
    <row r="4" spans="1:4" x14ac:dyDescent="0.25">
      <c r="A4" s="32"/>
      <c r="B4" s="77" t="s">
        <v>129</v>
      </c>
      <c r="C4" s="91"/>
      <c r="D4" s="127">
        <f>'SHEET 3'!B57</f>
        <v>0</v>
      </c>
    </row>
    <row r="5" spans="1:4" x14ac:dyDescent="0.25">
      <c r="A5" s="32"/>
      <c r="B5" s="77" t="s">
        <v>93</v>
      </c>
      <c r="C5" s="91"/>
      <c r="D5" s="128"/>
    </row>
    <row r="6" spans="1:4" ht="30" x14ac:dyDescent="0.25">
      <c r="A6" s="32"/>
      <c r="B6" s="77" t="s">
        <v>94</v>
      </c>
      <c r="C6" s="91"/>
      <c r="D6" s="128"/>
    </row>
    <row r="7" spans="1:4" ht="30" x14ac:dyDescent="0.25">
      <c r="A7" s="32"/>
      <c r="B7" s="77" t="s">
        <v>95</v>
      </c>
      <c r="C7" s="91"/>
      <c r="D7" s="128"/>
    </row>
    <row r="8" spans="1:4" x14ac:dyDescent="0.25">
      <c r="A8" s="32"/>
      <c r="B8" s="77" t="s">
        <v>130</v>
      </c>
      <c r="C8" s="91"/>
      <c r="D8" s="129"/>
    </row>
    <row r="9" spans="1:4" ht="21" x14ac:dyDescent="0.35">
      <c r="A9" s="32"/>
      <c r="B9" s="44" t="s">
        <v>46</v>
      </c>
      <c r="C9" s="89"/>
      <c r="D9" s="76"/>
    </row>
    <row r="10" spans="1:4" ht="30" x14ac:dyDescent="0.25">
      <c r="A10" s="32"/>
      <c r="B10" s="77" t="s">
        <v>96</v>
      </c>
      <c r="C10" s="91"/>
      <c r="D10" s="127">
        <f>'SHEET 3'!B63</f>
        <v>0</v>
      </c>
    </row>
    <row r="11" spans="1:4" ht="30" x14ac:dyDescent="0.25">
      <c r="A11" s="32"/>
      <c r="B11" s="77" t="s">
        <v>97</v>
      </c>
      <c r="C11" s="91"/>
      <c r="D11" s="128"/>
    </row>
    <row r="12" spans="1:4" ht="30" x14ac:dyDescent="0.25">
      <c r="A12" s="32"/>
      <c r="B12" s="77" t="s">
        <v>98</v>
      </c>
      <c r="C12" s="91"/>
      <c r="D12" s="128"/>
    </row>
    <row r="13" spans="1:4" x14ac:dyDescent="0.25">
      <c r="A13" s="32"/>
      <c r="B13" s="77" t="s">
        <v>99</v>
      </c>
      <c r="C13" s="91"/>
      <c r="D13" s="128"/>
    </row>
    <row r="14" spans="1:4" ht="30" x14ac:dyDescent="0.25">
      <c r="A14" s="32"/>
      <c r="B14" s="77" t="s">
        <v>100</v>
      </c>
      <c r="C14" s="91"/>
      <c r="D14" s="128"/>
    </row>
    <row r="15" spans="1:4" ht="21" x14ac:dyDescent="0.35">
      <c r="A15" s="32"/>
      <c r="B15" s="44" t="s">
        <v>47</v>
      </c>
      <c r="C15" s="89"/>
      <c r="D15" s="76"/>
    </row>
    <row r="16" spans="1:4" ht="30" x14ac:dyDescent="0.25">
      <c r="A16" s="32"/>
      <c r="B16" s="35" t="s">
        <v>101</v>
      </c>
      <c r="C16" s="91"/>
      <c r="D16" s="127">
        <f>'SHEET 3'!B69</f>
        <v>0</v>
      </c>
    </row>
    <row r="17" spans="1:4" x14ac:dyDescent="0.25">
      <c r="A17" s="32"/>
      <c r="B17" s="77" t="s">
        <v>131</v>
      </c>
      <c r="C17" s="91"/>
      <c r="D17" s="128"/>
    </row>
    <row r="18" spans="1:4" x14ac:dyDescent="0.25">
      <c r="A18" s="32"/>
      <c r="B18" s="77" t="s">
        <v>103</v>
      </c>
      <c r="C18" s="91"/>
      <c r="D18" s="128"/>
    </row>
    <row r="19" spans="1:4" x14ac:dyDescent="0.25">
      <c r="A19" s="32"/>
      <c r="B19" s="77" t="s">
        <v>104</v>
      </c>
      <c r="C19" s="91"/>
      <c r="D19" s="129"/>
    </row>
    <row r="20" spans="1:4" x14ac:dyDescent="0.25">
      <c r="A20" s="32"/>
      <c r="B20" s="33"/>
      <c r="C20" s="33"/>
      <c r="D20" s="34"/>
    </row>
    <row r="21" spans="1:4" ht="21" x14ac:dyDescent="0.35">
      <c r="A21" s="32"/>
      <c r="B21" s="79" t="s">
        <v>108</v>
      </c>
      <c r="C21" s="79">
        <f>D16+D10+D4</f>
        <v>0</v>
      </c>
      <c r="D21" s="34"/>
    </row>
    <row r="22" spans="1:4" ht="21" x14ac:dyDescent="0.35">
      <c r="A22" s="32"/>
      <c r="B22" s="79" t="s">
        <v>90</v>
      </c>
      <c r="C22" s="130" t="str">
        <f>'SHEET 3'!G6</f>
        <v>LOW</v>
      </c>
      <c r="D22" s="131"/>
    </row>
    <row r="23" spans="1:4" x14ac:dyDescent="0.25">
      <c r="A23" s="32"/>
      <c r="B23" s="33"/>
      <c r="C23" s="33"/>
      <c r="D23" s="34"/>
    </row>
    <row r="24" spans="1:4" x14ac:dyDescent="0.25">
      <c r="A24" s="32"/>
      <c r="B24" s="33"/>
      <c r="C24" s="33"/>
      <c r="D24" s="34"/>
    </row>
    <row r="25" spans="1:4" x14ac:dyDescent="0.25">
      <c r="A25" s="32"/>
      <c r="B25" s="33"/>
      <c r="C25" s="33"/>
      <c r="D25" s="34"/>
    </row>
    <row r="26" spans="1:4" x14ac:dyDescent="0.25">
      <c r="A26" s="32"/>
      <c r="B26" s="33"/>
      <c r="C26" s="33"/>
      <c r="D26" s="34"/>
    </row>
    <row r="27" spans="1:4" x14ac:dyDescent="0.25">
      <c r="A27" s="32"/>
      <c r="B27" s="33"/>
      <c r="C27" s="33"/>
      <c r="D27" s="34"/>
    </row>
    <row r="28" spans="1:4" x14ac:dyDescent="0.25">
      <c r="A28" s="32"/>
      <c r="B28" s="33"/>
      <c r="C28" s="33"/>
      <c r="D28" s="34"/>
    </row>
    <row r="29" spans="1:4" x14ac:dyDescent="0.25">
      <c r="A29" s="32"/>
      <c r="B29" s="33"/>
      <c r="C29" s="33"/>
      <c r="D29" s="34"/>
    </row>
    <row r="30" spans="1:4" x14ac:dyDescent="0.25">
      <c r="A30" s="32"/>
      <c r="B30" s="33"/>
      <c r="C30" s="33"/>
      <c r="D30" s="34"/>
    </row>
    <row r="31" spans="1:4" x14ac:dyDescent="0.25">
      <c r="A31" s="32"/>
      <c r="B31" s="33"/>
      <c r="C31" s="33"/>
      <c r="D31" s="34"/>
    </row>
    <row r="32" spans="1:4" x14ac:dyDescent="0.25">
      <c r="A32" s="32"/>
      <c r="B32" s="33"/>
      <c r="C32" s="33"/>
      <c r="D32" s="34"/>
    </row>
    <row r="33" spans="1:4" x14ac:dyDescent="0.25">
      <c r="A33" s="32"/>
      <c r="B33" s="33"/>
      <c r="C33" s="33"/>
      <c r="D33" s="34"/>
    </row>
    <row r="34" spans="1:4" x14ac:dyDescent="0.25">
      <c r="A34" s="32"/>
      <c r="B34" s="33"/>
      <c r="C34" s="33"/>
      <c r="D34" s="34"/>
    </row>
    <row r="35" spans="1:4" x14ac:dyDescent="0.25">
      <c r="A35" s="32"/>
      <c r="B35" s="33"/>
      <c r="C35" s="33"/>
      <c r="D35" s="34"/>
    </row>
    <row r="36" spans="1:4" x14ac:dyDescent="0.25">
      <c r="A36" s="32"/>
      <c r="B36" s="33"/>
      <c r="C36" s="33"/>
      <c r="D36" s="34"/>
    </row>
    <row r="37" spans="1:4" ht="15.75" thickBot="1" x14ac:dyDescent="0.3">
      <c r="A37" s="36"/>
      <c r="B37" s="37"/>
      <c r="C37" s="37"/>
      <c r="D37" s="38"/>
    </row>
  </sheetData>
  <sheetProtection algorithmName="SHA-512" hashValue="E9l770r+oBgFj0hBNjvk0N4yECghLlqHYVyQkFEvtWGNi+EaOi0Nu5YlwvyOzijteLsvvBVhgDtPyeWPiq2pvg==" saltValue="b/QCQ+43+qr5EE850IEswQ==" spinCount="100000" sheet="1" objects="1" scenarios="1" selectLockedCells="1"/>
  <mergeCells count="4">
    <mergeCell ref="D4:D8"/>
    <mergeCell ref="D10:D14"/>
    <mergeCell ref="D16:D19"/>
    <mergeCell ref="C22:D22"/>
  </mergeCells>
  <conditionalFormatting sqref="C22:D22">
    <cfRule type="cellIs" dxfId="2" priority="1" operator="equal">
      <formula>"LOW"</formula>
    </cfRule>
    <cfRule type="cellIs" dxfId="1" priority="2" operator="equal">
      <formula>"MEDIUM"</formula>
    </cfRule>
    <cfRule type="cellIs" dxfId="0" priority="3" operator="equal">
      <formula>"HIGH"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'SHEET 3'!$A$87:$A$88</xm:f>
          </x14:formula1>
          <xm:sqref>C15 C9</xm:sqref>
        </x14:dataValidation>
        <x14:dataValidation type="list" allowBlank="1" showInputMessage="1" showErrorMessage="1" xr:uid="{00000000-0002-0000-0300-000001000000}">
          <x14:formula1>
            <xm:f>'SHEET 3'!$A$86:$A$88</xm:f>
          </x14:formula1>
          <xm:sqref>C10:C14 C4:C8 C16:C19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101"/>
  <sheetViews>
    <sheetView topLeftCell="A9" workbookViewId="0">
      <selection activeCell="B14" sqref="B14"/>
    </sheetView>
  </sheetViews>
  <sheetFormatPr defaultRowHeight="15" x14ac:dyDescent="0.25"/>
  <cols>
    <col min="1" max="1" width="57.5703125" customWidth="1"/>
    <col min="5" max="5" width="9.5703125" bestFit="1" customWidth="1"/>
    <col min="6" max="6" width="10.28515625" customWidth="1"/>
    <col min="8" max="8" width="9" customWidth="1"/>
    <col min="11" max="11" width="10.7109375" customWidth="1"/>
  </cols>
  <sheetData>
    <row r="2" spans="1:15" x14ac:dyDescent="0.25">
      <c r="E2" t="s">
        <v>109</v>
      </c>
      <c r="L2" s="8"/>
      <c r="M2" s="8"/>
      <c r="N2" s="8"/>
      <c r="O2" s="8"/>
    </row>
    <row r="3" spans="1:15" ht="15.75" x14ac:dyDescent="0.25">
      <c r="A3" s="2" t="s">
        <v>12</v>
      </c>
      <c r="L3" s="8"/>
      <c r="M3" s="8"/>
      <c r="N3" s="8"/>
      <c r="O3" s="8"/>
    </row>
    <row r="4" spans="1:15" ht="18.75" x14ac:dyDescent="0.25">
      <c r="A4" s="40" t="s">
        <v>19</v>
      </c>
      <c r="B4" s="43">
        <f>SUM(B5:B8)</f>
        <v>0</v>
      </c>
      <c r="E4" t="s">
        <v>62</v>
      </c>
      <c r="F4" t="s">
        <v>110</v>
      </c>
      <c r="G4" t="s">
        <v>63</v>
      </c>
      <c r="L4" s="8"/>
      <c r="M4" s="8"/>
      <c r="N4" s="8"/>
      <c r="O4" s="8"/>
    </row>
    <row r="5" spans="1:15" x14ac:dyDescent="0.25">
      <c r="A5" s="19" t="s">
        <v>1</v>
      </c>
      <c r="B5">
        <f>IF('Child Characteristics'!C5="YES",1,0)</f>
        <v>0</v>
      </c>
      <c r="E5" s="7">
        <f>B4+B9+B13+B19+B21+B25+B28</f>
        <v>0</v>
      </c>
      <c r="F5">
        <f>B38+B44+B47+B50</f>
        <v>0</v>
      </c>
      <c r="G5">
        <f>B57+B63+B69</f>
        <v>0</v>
      </c>
      <c r="H5" s="7"/>
      <c r="I5" s="8"/>
      <c r="J5" s="8"/>
      <c r="L5" s="8"/>
    </row>
    <row r="6" spans="1:15" x14ac:dyDescent="0.25">
      <c r="A6" s="19" t="s">
        <v>5</v>
      </c>
      <c r="B6">
        <f>IF('Child Characteristics'!C6="YES",1,0)</f>
        <v>0</v>
      </c>
      <c r="E6" s="7" t="str">
        <f>IF(E5&gt;=19,"HIGH",IF(E5&lt;=7,"LOW","MEDIUM"))</f>
        <v>LOW</v>
      </c>
      <c r="F6" s="7" t="str">
        <f>IF(F5&gt;=9,"HIGH",IF(F5&lt;=3,"LOW","MEDIUM"))</f>
        <v>LOW</v>
      </c>
      <c r="G6" s="7" t="str">
        <f>IF(G5&gt;=11,"HIGH",IF(G5&lt;=4,"LOW","MEDIUM"))</f>
        <v>LOW</v>
      </c>
      <c r="H6" s="7"/>
      <c r="I6" s="8"/>
      <c r="J6" s="8"/>
    </row>
    <row r="7" spans="1:15" ht="60.75" customHeight="1" x14ac:dyDescent="0.25">
      <c r="A7" s="20" t="s">
        <v>84</v>
      </c>
      <c r="B7">
        <f>IF('Child Characteristics'!C7="YES",1,0)</f>
        <v>0</v>
      </c>
      <c r="E7" s="7"/>
      <c r="H7" s="7"/>
      <c r="I7" s="8"/>
      <c r="J7" s="8"/>
    </row>
    <row r="8" spans="1:15" x14ac:dyDescent="0.25">
      <c r="A8" s="19" t="s">
        <v>3</v>
      </c>
      <c r="B8">
        <f>IF('Child Characteristics'!C8="YES",1,0)</f>
        <v>0</v>
      </c>
      <c r="E8" s="7"/>
      <c r="F8" s="7"/>
      <c r="G8" s="7"/>
      <c r="H8" s="7"/>
    </row>
    <row r="9" spans="1:15" ht="18.75" x14ac:dyDescent="0.3">
      <c r="A9" s="41" t="s">
        <v>83</v>
      </c>
      <c r="B9" s="43">
        <f>SUM(B10:B12)</f>
        <v>0</v>
      </c>
    </row>
    <row r="10" spans="1:15" x14ac:dyDescent="0.25">
      <c r="A10" s="21" t="s">
        <v>0</v>
      </c>
      <c r="B10">
        <f>IF('Child Characteristics'!C10="YES",1,0)</f>
        <v>0</v>
      </c>
      <c r="D10" s="10"/>
      <c r="E10" s="12"/>
      <c r="F10" s="11"/>
      <c r="G10" s="11"/>
      <c r="H10" s="11"/>
    </row>
    <row r="11" spans="1:15" x14ac:dyDescent="0.25">
      <c r="A11" s="21" t="s">
        <v>85</v>
      </c>
      <c r="B11">
        <f>IF('Child Characteristics'!C11="YES",1,0)</f>
        <v>0</v>
      </c>
      <c r="D11" s="10"/>
      <c r="E11" s="12"/>
      <c r="F11" s="11"/>
      <c r="G11" s="11"/>
      <c r="H11" s="11"/>
    </row>
    <row r="12" spans="1:15" x14ac:dyDescent="0.25">
      <c r="A12" s="21" t="s">
        <v>52</v>
      </c>
      <c r="B12">
        <f>IF('Child Characteristics'!C12="YES",1,0)</f>
        <v>0</v>
      </c>
      <c r="D12" s="10"/>
      <c r="E12" s="12"/>
      <c r="F12" s="11"/>
      <c r="G12" s="11"/>
      <c r="H12" s="11"/>
    </row>
    <row r="13" spans="1:15" ht="18.75" x14ac:dyDescent="0.3">
      <c r="A13" s="41" t="s">
        <v>18</v>
      </c>
      <c r="B13" s="43">
        <f>SUM(B14:B18)</f>
        <v>0</v>
      </c>
    </row>
    <row r="14" spans="1:15" x14ac:dyDescent="0.25">
      <c r="A14" s="21" t="s">
        <v>86</v>
      </c>
      <c r="B14">
        <f>IF('Child Characteristics'!C14="YES",1,0)</f>
        <v>0</v>
      </c>
      <c r="N14" s="1"/>
      <c r="O14" s="1"/>
    </row>
    <row r="15" spans="1:15" x14ac:dyDescent="0.25">
      <c r="A15" s="22" t="s">
        <v>37</v>
      </c>
      <c r="B15">
        <f>IF('Child Characteristics'!C15="YES",1,0)</f>
        <v>0</v>
      </c>
      <c r="E15" s="13"/>
      <c r="F15" s="8"/>
      <c r="G15" s="8"/>
      <c r="N15" s="1"/>
      <c r="O15" s="1"/>
    </row>
    <row r="16" spans="1:15" x14ac:dyDescent="0.25">
      <c r="A16" s="21" t="s">
        <v>6</v>
      </c>
      <c r="B16">
        <f>IF('Child Characteristics'!C16="YES",1,0)</f>
        <v>0</v>
      </c>
      <c r="E16" s="9"/>
      <c r="F16" s="9"/>
      <c r="G16" s="9"/>
      <c r="N16" s="1"/>
      <c r="O16" s="1"/>
    </row>
    <row r="17" spans="1:15" x14ac:dyDescent="0.25">
      <c r="A17" s="21" t="s">
        <v>11</v>
      </c>
      <c r="B17">
        <f>IF('Child Characteristics'!C17="YES",1,0)</f>
        <v>0</v>
      </c>
      <c r="N17" s="1"/>
      <c r="O17" s="1"/>
    </row>
    <row r="18" spans="1:15" x14ac:dyDescent="0.25">
      <c r="A18" s="19" t="s">
        <v>8</v>
      </c>
      <c r="B18">
        <f>IF('Child Characteristics'!C18="YES",1,0)</f>
        <v>0</v>
      </c>
      <c r="N18" s="1"/>
      <c r="O18" s="1"/>
    </row>
    <row r="19" spans="1:15" ht="18.75" x14ac:dyDescent="0.25">
      <c r="A19" s="40" t="s">
        <v>15</v>
      </c>
      <c r="B19" s="42">
        <f>SUM(B20)</f>
        <v>0</v>
      </c>
      <c r="N19" s="1"/>
      <c r="O19" s="1"/>
    </row>
    <row r="20" spans="1:15" x14ac:dyDescent="0.25">
      <c r="A20" s="21" t="s">
        <v>4</v>
      </c>
      <c r="B20">
        <f>IF('Child Characteristics'!C20="YES",1,0)</f>
        <v>0</v>
      </c>
      <c r="E20" t="s">
        <v>64</v>
      </c>
      <c r="I20" t="s">
        <v>59</v>
      </c>
      <c r="J20" t="s">
        <v>59</v>
      </c>
      <c r="K20" t="s">
        <v>59</v>
      </c>
      <c r="L20" s="47" t="s">
        <v>70</v>
      </c>
      <c r="N20" s="1"/>
      <c r="O20" s="1"/>
    </row>
    <row r="21" spans="1:15" ht="18.75" x14ac:dyDescent="0.25">
      <c r="A21" s="40" t="s">
        <v>16</v>
      </c>
      <c r="B21" s="42">
        <f>SUM(B22:B24)</f>
        <v>0</v>
      </c>
      <c r="E21" t="s">
        <v>65</v>
      </c>
      <c r="I21" t="s">
        <v>59</v>
      </c>
      <c r="J21" t="s">
        <v>59</v>
      </c>
      <c r="K21" t="s">
        <v>60</v>
      </c>
      <c r="L21" s="47" t="s">
        <v>72</v>
      </c>
      <c r="N21" s="1"/>
      <c r="O21" s="1"/>
    </row>
    <row r="22" spans="1:15" x14ac:dyDescent="0.25">
      <c r="A22" s="19" t="s">
        <v>2</v>
      </c>
      <c r="B22">
        <f>IF('Child Characteristics'!C22="YES",1,0)</f>
        <v>0</v>
      </c>
      <c r="E22" t="s">
        <v>66</v>
      </c>
      <c r="I22" t="s">
        <v>59</v>
      </c>
      <c r="J22" t="s">
        <v>59</v>
      </c>
      <c r="K22" t="s">
        <v>61</v>
      </c>
      <c r="L22" s="47" t="s">
        <v>71</v>
      </c>
      <c r="N22" s="1"/>
      <c r="O22" s="1"/>
    </row>
    <row r="23" spans="1:15" x14ac:dyDescent="0.25">
      <c r="A23" s="19" t="s">
        <v>7</v>
      </c>
      <c r="B23">
        <f>IF('Child Characteristics'!C23="YES",1,0)</f>
        <v>0</v>
      </c>
      <c r="E23" t="s">
        <v>67</v>
      </c>
      <c r="I23" t="s">
        <v>59</v>
      </c>
      <c r="J23" t="s">
        <v>60</v>
      </c>
      <c r="K23" t="s">
        <v>59</v>
      </c>
      <c r="L23" s="47" t="s">
        <v>66</v>
      </c>
      <c r="N23" s="1"/>
      <c r="O23" s="1"/>
    </row>
    <row r="24" spans="1:15" x14ac:dyDescent="0.25">
      <c r="A24" s="19" t="s">
        <v>9</v>
      </c>
      <c r="B24">
        <f>IF('Child Characteristics'!C24="YES",1,0)</f>
        <v>0</v>
      </c>
      <c r="E24" t="s">
        <v>68</v>
      </c>
      <c r="I24" t="s">
        <v>59</v>
      </c>
      <c r="J24" t="s">
        <v>60</v>
      </c>
      <c r="K24" t="s">
        <v>60</v>
      </c>
      <c r="L24" s="47" t="s">
        <v>64</v>
      </c>
      <c r="O24" s="1"/>
    </row>
    <row r="25" spans="1:15" ht="18.75" x14ac:dyDescent="0.25">
      <c r="A25" s="39" t="s">
        <v>17</v>
      </c>
      <c r="B25" s="42">
        <f>SUM(B26:B27)</f>
        <v>0</v>
      </c>
      <c r="E25" t="s">
        <v>69</v>
      </c>
      <c r="I25" t="s">
        <v>59</v>
      </c>
      <c r="J25" t="s">
        <v>60</v>
      </c>
      <c r="K25" t="s">
        <v>61</v>
      </c>
      <c r="L25" s="47" t="s">
        <v>73</v>
      </c>
      <c r="O25" s="1"/>
    </row>
    <row r="26" spans="1:15" x14ac:dyDescent="0.25">
      <c r="A26" s="19" t="s">
        <v>10</v>
      </c>
      <c r="B26">
        <f>IF('Child Characteristics'!C26="YES",1,0)</f>
        <v>0</v>
      </c>
      <c r="I26" t="s">
        <v>59</v>
      </c>
      <c r="J26" t="s">
        <v>61</v>
      </c>
      <c r="K26" t="s">
        <v>59</v>
      </c>
      <c r="L26" s="47" t="s">
        <v>64</v>
      </c>
      <c r="O26" s="1"/>
    </row>
    <row r="27" spans="1:15" x14ac:dyDescent="0.25">
      <c r="A27" s="20" t="s">
        <v>57</v>
      </c>
      <c r="B27">
        <f>IF('Child Characteristics'!C27="YES",1,0)</f>
        <v>0</v>
      </c>
      <c r="I27" t="s">
        <v>59</v>
      </c>
      <c r="J27" t="s">
        <v>61</v>
      </c>
      <c r="K27" t="s">
        <v>60</v>
      </c>
      <c r="L27" s="47" t="s">
        <v>64</v>
      </c>
    </row>
    <row r="28" spans="1:15" ht="18.75" x14ac:dyDescent="0.25">
      <c r="A28" s="17" t="s">
        <v>48</v>
      </c>
      <c r="B28" s="42">
        <f>SUM(B29:B35)</f>
        <v>0</v>
      </c>
      <c r="I28" t="s">
        <v>59</v>
      </c>
      <c r="J28" t="s">
        <v>61</v>
      </c>
      <c r="K28" t="s">
        <v>61</v>
      </c>
      <c r="L28" s="47" t="s">
        <v>74</v>
      </c>
    </row>
    <row r="29" spans="1:15" ht="30" x14ac:dyDescent="0.25">
      <c r="A29" s="20" t="s">
        <v>88</v>
      </c>
      <c r="B29">
        <f>IF('Child Characteristics'!C29="YES",1,0)</f>
        <v>0</v>
      </c>
      <c r="I29" t="s">
        <v>60</v>
      </c>
      <c r="J29" t="s">
        <v>59</v>
      </c>
      <c r="K29" t="s">
        <v>59</v>
      </c>
      <c r="L29" s="47" t="s">
        <v>66</v>
      </c>
    </row>
    <row r="30" spans="1:15" x14ac:dyDescent="0.25">
      <c r="A30" s="20" t="s">
        <v>50</v>
      </c>
      <c r="B30">
        <f>IF('Child Characteristics'!C30="YES",1,0)</f>
        <v>0</v>
      </c>
      <c r="I30" t="s">
        <v>60</v>
      </c>
      <c r="J30" t="s">
        <v>59</v>
      </c>
      <c r="K30" t="s">
        <v>60</v>
      </c>
      <c r="L30" s="47" t="s">
        <v>66</v>
      </c>
    </row>
    <row r="31" spans="1:15" ht="30" x14ac:dyDescent="0.25">
      <c r="A31" s="20" t="s">
        <v>51</v>
      </c>
      <c r="B31">
        <f>IF('Child Characteristics'!C31="YES",1,0)</f>
        <v>0</v>
      </c>
      <c r="I31" t="s">
        <v>60</v>
      </c>
      <c r="J31" t="s">
        <v>59</v>
      </c>
      <c r="K31" t="s">
        <v>61</v>
      </c>
      <c r="L31" s="47" t="s">
        <v>75</v>
      </c>
    </row>
    <row r="32" spans="1:15" ht="30" x14ac:dyDescent="0.25">
      <c r="A32" s="20" t="s">
        <v>49</v>
      </c>
      <c r="B32">
        <f>IF('Child Characteristics'!C32="YES",1,0)</f>
        <v>0</v>
      </c>
      <c r="I32" t="s">
        <v>60</v>
      </c>
      <c r="J32" t="s">
        <v>60</v>
      </c>
      <c r="K32" t="s">
        <v>59</v>
      </c>
      <c r="L32" s="47" t="s">
        <v>64</v>
      </c>
    </row>
    <row r="33" spans="1:12" ht="30" x14ac:dyDescent="0.25">
      <c r="A33" s="20" t="s">
        <v>82</v>
      </c>
      <c r="B33">
        <f>IF('Child Characteristics'!C33="YES",1,0)</f>
        <v>0</v>
      </c>
      <c r="I33" t="s">
        <v>60</v>
      </c>
      <c r="J33" t="s">
        <v>60</v>
      </c>
      <c r="K33" t="s">
        <v>60</v>
      </c>
      <c r="L33" s="47" t="s">
        <v>73</v>
      </c>
    </row>
    <row r="34" spans="1:12" x14ac:dyDescent="0.25">
      <c r="A34" s="20" t="s">
        <v>53</v>
      </c>
      <c r="B34">
        <f>IF('Child Characteristics'!C34="YES",1,0)</f>
        <v>0</v>
      </c>
      <c r="I34" t="s">
        <v>60</v>
      </c>
      <c r="J34" t="s">
        <v>60</v>
      </c>
      <c r="K34" t="s">
        <v>61</v>
      </c>
      <c r="L34" s="47" t="s">
        <v>73</v>
      </c>
    </row>
    <row r="35" spans="1:12" x14ac:dyDescent="0.25">
      <c r="A35" s="20" t="s">
        <v>56</v>
      </c>
      <c r="B35">
        <f>IF('Child Characteristics'!C35="YES",1,0)</f>
        <v>0</v>
      </c>
      <c r="I35" t="s">
        <v>60</v>
      </c>
      <c r="J35" t="s">
        <v>61</v>
      </c>
      <c r="K35" t="s">
        <v>59</v>
      </c>
      <c r="L35" s="47" t="s">
        <v>64</v>
      </c>
    </row>
    <row r="36" spans="1:12" x14ac:dyDescent="0.25">
      <c r="I36" t="s">
        <v>60</v>
      </c>
      <c r="J36" t="s">
        <v>61</v>
      </c>
      <c r="K36" t="s">
        <v>60</v>
      </c>
      <c r="L36" s="47" t="s">
        <v>64</v>
      </c>
    </row>
    <row r="37" spans="1:12" ht="18.75" x14ac:dyDescent="0.25">
      <c r="A37" s="4" t="s">
        <v>54</v>
      </c>
      <c r="D37" t="s">
        <v>58</v>
      </c>
      <c r="I37" t="s">
        <v>60</v>
      </c>
      <c r="J37" t="s">
        <v>61</v>
      </c>
      <c r="K37" t="s">
        <v>61</v>
      </c>
      <c r="L37" s="47" t="s">
        <v>76</v>
      </c>
    </row>
    <row r="38" spans="1:12" ht="18.75" x14ac:dyDescent="0.25">
      <c r="A38" s="17" t="s">
        <v>26</v>
      </c>
      <c r="B38" s="43">
        <f>SUM(B39:B43)</f>
        <v>0</v>
      </c>
      <c r="D38" t="s">
        <v>59</v>
      </c>
      <c r="E38" s="6">
        <v>0.03</v>
      </c>
      <c r="F38">
        <f>B37*0.03</f>
        <v>0</v>
      </c>
      <c r="I38" t="s">
        <v>61</v>
      </c>
      <c r="J38" t="s">
        <v>59</v>
      </c>
      <c r="K38" t="s">
        <v>59</v>
      </c>
      <c r="L38" s="47" t="s">
        <v>65</v>
      </c>
    </row>
    <row r="39" spans="1:12" ht="30" x14ac:dyDescent="0.25">
      <c r="A39" s="16" t="s">
        <v>115</v>
      </c>
      <c r="B39">
        <f>IF('FAMILY CHARACTERISTICS'!C8="YES",1,0)</f>
        <v>0</v>
      </c>
      <c r="D39" t="s">
        <v>60</v>
      </c>
      <c r="E39" s="6">
        <v>0.47</v>
      </c>
      <c r="F39">
        <f>B37*0.47</f>
        <v>0</v>
      </c>
      <c r="I39" t="s">
        <v>61</v>
      </c>
      <c r="J39" t="s">
        <v>59</v>
      </c>
      <c r="K39" t="s">
        <v>60</v>
      </c>
      <c r="L39" s="47" t="s">
        <v>77</v>
      </c>
    </row>
    <row r="40" spans="1:12" ht="45" x14ac:dyDescent="0.25">
      <c r="A40" s="16" t="s">
        <v>114</v>
      </c>
      <c r="B40">
        <f>IF('FAMILY CHARACTERISTICS'!C9="YES",1,0)</f>
        <v>0</v>
      </c>
      <c r="D40" t="s">
        <v>61</v>
      </c>
      <c r="E40" s="6">
        <v>0.5</v>
      </c>
      <c r="F40">
        <f>B37*0.5</f>
        <v>0</v>
      </c>
      <c r="I40" t="s">
        <v>61</v>
      </c>
      <c r="J40" t="s">
        <v>59</v>
      </c>
      <c r="K40" t="s">
        <v>61</v>
      </c>
      <c r="L40" s="47" t="s">
        <v>76</v>
      </c>
    </row>
    <row r="41" spans="1:12" ht="30" x14ac:dyDescent="0.25">
      <c r="A41" s="16" t="s">
        <v>29</v>
      </c>
      <c r="B41">
        <f>IF('FAMILY CHARACTERISTICS'!C10="YES",1,0)</f>
        <v>0</v>
      </c>
      <c r="F41">
        <f>SUM(F38:F40)</f>
        <v>0</v>
      </c>
      <c r="I41" t="s">
        <v>61</v>
      </c>
      <c r="J41" t="s">
        <v>60</v>
      </c>
      <c r="K41" t="s">
        <v>59</v>
      </c>
      <c r="L41" s="47" t="s">
        <v>65</v>
      </c>
    </row>
    <row r="42" spans="1:12" x14ac:dyDescent="0.25">
      <c r="A42" s="16" t="s">
        <v>35</v>
      </c>
      <c r="B42">
        <f>IF('FAMILY CHARACTERISTICS'!C11="YES",1,0)</f>
        <v>0</v>
      </c>
      <c r="I42" t="s">
        <v>61</v>
      </c>
      <c r="J42" t="s">
        <v>60</v>
      </c>
      <c r="K42" t="s">
        <v>60</v>
      </c>
      <c r="L42" s="47" t="s">
        <v>64</v>
      </c>
    </row>
    <row r="43" spans="1:12" x14ac:dyDescent="0.25">
      <c r="A43" s="16" t="s">
        <v>36</v>
      </c>
      <c r="B43">
        <f>IF('FAMILY CHARACTERISTICS'!C12="YES",1,0)</f>
        <v>0</v>
      </c>
      <c r="I43" t="s">
        <v>61</v>
      </c>
      <c r="J43" t="s">
        <v>60</v>
      </c>
      <c r="K43" t="s">
        <v>61</v>
      </c>
      <c r="L43" s="47" t="s">
        <v>76</v>
      </c>
    </row>
    <row r="44" spans="1:12" ht="18.75" x14ac:dyDescent="0.25">
      <c r="A44" s="18" t="s">
        <v>28</v>
      </c>
      <c r="B44" s="43">
        <f>SUM(B45:B46)</f>
        <v>0</v>
      </c>
      <c r="I44" t="s">
        <v>61</v>
      </c>
      <c r="J44" t="s">
        <v>61</v>
      </c>
      <c r="K44" t="s">
        <v>59</v>
      </c>
      <c r="L44" s="47" t="s">
        <v>64</v>
      </c>
    </row>
    <row r="45" spans="1:12" ht="30" x14ac:dyDescent="0.25">
      <c r="A45" s="16" t="s">
        <v>27</v>
      </c>
      <c r="B45">
        <f>IF('FAMILY CHARACTERISTICS'!C14="YES",1,0)</f>
        <v>0</v>
      </c>
      <c r="I45" t="s">
        <v>61</v>
      </c>
      <c r="J45" t="s">
        <v>61</v>
      </c>
      <c r="K45" t="s">
        <v>60</v>
      </c>
      <c r="L45" s="47" t="s">
        <v>64</v>
      </c>
    </row>
    <row r="46" spans="1:12" ht="30" x14ac:dyDescent="0.25">
      <c r="A46" s="16" t="s">
        <v>42</v>
      </c>
      <c r="B46">
        <f>IF('FAMILY CHARACTERISTICS'!C15="YES",1,0)</f>
        <v>0</v>
      </c>
      <c r="H46" s="1"/>
      <c r="I46" t="s">
        <v>61</v>
      </c>
      <c r="J46" t="s">
        <v>61</v>
      </c>
      <c r="K46" t="s">
        <v>61</v>
      </c>
      <c r="L46" s="47" t="s">
        <v>76</v>
      </c>
    </row>
    <row r="47" spans="1:12" ht="18.75" x14ac:dyDescent="0.25">
      <c r="A47" s="17" t="s">
        <v>30</v>
      </c>
      <c r="B47" s="43">
        <f>SUM(B48:B49)</f>
        <v>0</v>
      </c>
    </row>
    <row r="48" spans="1:12" ht="30" x14ac:dyDescent="0.25">
      <c r="A48" s="16" t="s">
        <v>31</v>
      </c>
      <c r="B48">
        <f>IF('FAMILY CHARACTERISTICS'!C17="YES",1,0)</f>
        <v>0</v>
      </c>
    </row>
    <row r="49" spans="1:2" x14ac:dyDescent="0.25">
      <c r="A49" s="16" t="s">
        <v>32</v>
      </c>
      <c r="B49">
        <f>IF('FAMILY CHARACTERISTICS'!C18="YES",1,0)</f>
        <v>0</v>
      </c>
    </row>
    <row r="50" spans="1:2" ht="18.75" x14ac:dyDescent="0.25">
      <c r="A50" s="17" t="s">
        <v>33</v>
      </c>
      <c r="B50" s="43">
        <f>SUM(B51:B54)</f>
        <v>0</v>
      </c>
    </row>
    <row r="51" spans="1:2" x14ac:dyDescent="0.25">
      <c r="A51" s="16" t="s">
        <v>34</v>
      </c>
      <c r="B51">
        <f>IF('FAMILY CHARACTERISTICS'!C20="YES",1,0)</f>
        <v>0</v>
      </c>
    </row>
    <row r="52" spans="1:2" x14ac:dyDescent="0.25">
      <c r="A52" s="16" t="s">
        <v>38</v>
      </c>
      <c r="B52">
        <f>IF('FAMILY CHARACTERISTICS'!C21="YES",1,0)</f>
        <v>0</v>
      </c>
    </row>
    <row r="53" spans="1:2" x14ac:dyDescent="0.25">
      <c r="A53" s="16" t="s">
        <v>39</v>
      </c>
      <c r="B53">
        <f>IF('FAMILY CHARACTERISTICS'!C22="YES",1,0)</f>
        <v>0</v>
      </c>
    </row>
    <row r="54" spans="1:2" x14ac:dyDescent="0.25">
      <c r="A54" s="16" t="s">
        <v>40</v>
      </c>
      <c r="B54">
        <f>IF('FAMILY CHARACTERISTICS'!C23="YES",1,0)</f>
        <v>0</v>
      </c>
    </row>
    <row r="56" spans="1:2" ht="21" x14ac:dyDescent="0.35">
      <c r="A56" s="5" t="s">
        <v>44</v>
      </c>
    </row>
    <row r="57" spans="1:2" ht="18.75" x14ac:dyDescent="0.3">
      <c r="A57" s="44" t="s">
        <v>45</v>
      </c>
      <c r="B57" s="42">
        <f>SUM(B58:B62)</f>
        <v>0</v>
      </c>
    </row>
    <row r="58" spans="1:2" x14ac:dyDescent="0.25">
      <c r="A58" s="45" t="s">
        <v>92</v>
      </c>
      <c r="B58">
        <f>IF('OFFENDER CHARACTERISTICS'!C4="YES",1,0)</f>
        <v>0</v>
      </c>
    </row>
    <row r="59" spans="1:2" x14ac:dyDescent="0.25">
      <c r="A59" s="45" t="s">
        <v>93</v>
      </c>
      <c r="B59">
        <f>IF('OFFENDER CHARACTERISTICS'!C5="YES",1,0)</f>
        <v>0</v>
      </c>
    </row>
    <row r="60" spans="1:2" ht="30" x14ac:dyDescent="0.25">
      <c r="A60" s="45" t="s">
        <v>94</v>
      </c>
      <c r="B60">
        <f>IF('OFFENDER CHARACTERISTICS'!C6="YES",1,0)</f>
        <v>0</v>
      </c>
    </row>
    <row r="61" spans="1:2" ht="30" x14ac:dyDescent="0.25">
      <c r="A61" s="45" t="s">
        <v>95</v>
      </c>
      <c r="B61">
        <f>IF('OFFENDER CHARACTERISTICS'!C7="YES",1,0)</f>
        <v>0</v>
      </c>
    </row>
    <row r="62" spans="1:2" x14ac:dyDescent="0.25">
      <c r="A62" s="45" t="s">
        <v>89</v>
      </c>
      <c r="B62">
        <f>IF('OFFENDER CHARACTERISTICS'!C8="YES",1,0)</f>
        <v>0</v>
      </c>
    </row>
    <row r="63" spans="1:2" ht="18.75" x14ac:dyDescent="0.3">
      <c r="A63" s="44" t="s">
        <v>46</v>
      </c>
      <c r="B63" s="42">
        <f>SUM(B64:B68)</f>
        <v>0</v>
      </c>
    </row>
    <row r="64" spans="1:2" ht="30" x14ac:dyDescent="0.25">
      <c r="A64" s="45" t="s">
        <v>96</v>
      </c>
      <c r="B64">
        <f>IF('OFFENDER CHARACTERISTICS'!C10="YES",1,0)</f>
        <v>0</v>
      </c>
    </row>
    <row r="65" spans="1:2" ht="30" x14ac:dyDescent="0.25">
      <c r="A65" s="45" t="s">
        <v>97</v>
      </c>
      <c r="B65">
        <f>IF('OFFENDER CHARACTERISTICS'!C11="YES",1,0)</f>
        <v>0</v>
      </c>
    </row>
    <row r="66" spans="1:2" ht="30" x14ac:dyDescent="0.25">
      <c r="A66" s="45" t="s">
        <v>98</v>
      </c>
      <c r="B66">
        <f>IF('OFFENDER CHARACTERISTICS'!C12="YES",1,0)</f>
        <v>0</v>
      </c>
    </row>
    <row r="67" spans="1:2" x14ac:dyDescent="0.25">
      <c r="A67" s="45" t="s">
        <v>99</v>
      </c>
      <c r="B67">
        <f>IF('OFFENDER CHARACTERISTICS'!C13="YES",1,0)</f>
        <v>0</v>
      </c>
    </row>
    <row r="68" spans="1:2" ht="30" x14ac:dyDescent="0.25">
      <c r="A68" s="45" t="s">
        <v>100</v>
      </c>
      <c r="B68">
        <f>IF('OFFENDER CHARACTERISTICS'!C14="YES",1,0)</f>
        <v>0</v>
      </c>
    </row>
    <row r="69" spans="1:2" ht="18.75" x14ac:dyDescent="0.3">
      <c r="A69" s="44" t="s">
        <v>47</v>
      </c>
      <c r="B69" s="42">
        <f>SUM(B70:B73)</f>
        <v>0</v>
      </c>
    </row>
    <row r="70" spans="1:2" x14ac:dyDescent="0.25">
      <c r="A70" s="46" t="s">
        <v>101</v>
      </c>
      <c r="B70">
        <f>IF('OFFENDER CHARACTERISTICS'!C16="YES",1,0)</f>
        <v>0</v>
      </c>
    </row>
    <row r="71" spans="1:2" x14ac:dyDescent="0.25">
      <c r="A71" s="45" t="s">
        <v>102</v>
      </c>
      <c r="B71">
        <f>IF('OFFENDER CHARACTERISTICS'!C17="YES",1,0)</f>
        <v>0</v>
      </c>
    </row>
    <row r="72" spans="1:2" x14ac:dyDescent="0.25">
      <c r="A72" s="45" t="s">
        <v>103</v>
      </c>
      <c r="B72">
        <f>IF('OFFENDER CHARACTERISTICS'!C18="YES",1,0)</f>
        <v>0</v>
      </c>
    </row>
    <row r="73" spans="1:2" x14ac:dyDescent="0.25">
      <c r="A73" s="45" t="s">
        <v>104</v>
      </c>
      <c r="B73">
        <f>IF('OFFENDER CHARACTERISTICS'!C19="YES",1,0)</f>
        <v>0</v>
      </c>
    </row>
    <row r="81" spans="1:3" x14ac:dyDescent="0.25">
      <c r="A81" t="s">
        <v>22</v>
      </c>
      <c r="B81">
        <f>B8+B19+B6+B26+B15+B22+B11</f>
        <v>0</v>
      </c>
      <c r="C81">
        <f>IF(B81&gt;=10,4,IF(B81&gt;=2,2,IF(B81&lt;=1,)))</f>
        <v>0</v>
      </c>
    </row>
    <row r="82" spans="1:3" x14ac:dyDescent="0.25">
      <c r="A82" t="s">
        <v>23</v>
      </c>
      <c r="B82">
        <f>B17+B7+B29+B23+B25+B16</f>
        <v>0</v>
      </c>
      <c r="C82">
        <f>IF(B82&gt;=20,10,IF(B82&gt;=10,5,IF(B82&gt;=4,3,IF(B82&lt;=3,1,IF(B82=0,0)))))</f>
        <v>1</v>
      </c>
    </row>
    <row r="83" spans="1:3" x14ac:dyDescent="0.25">
      <c r="A83" t="s">
        <v>24</v>
      </c>
      <c r="B83">
        <f>SUM(B30:B82)</f>
        <v>0</v>
      </c>
      <c r="C83">
        <f>SUM(C30:C82)</f>
        <v>1</v>
      </c>
    </row>
    <row r="85" spans="1:3" x14ac:dyDescent="0.25">
      <c r="A85" t="s">
        <v>25</v>
      </c>
      <c r="B85" t="str">
        <f>IF(C83&gt;=8,"HIGH",IF(C83&lt;=3,"LOW","MEDIUM"))</f>
        <v>LOW</v>
      </c>
    </row>
    <row r="87" spans="1:3" x14ac:dyDescent="0.25">
      <c r="A87" t="s">
        <v>13</v>
      </c>
    </row>
    <row r="88" spans="1:3" x14ac:dyDescent="0.25">
      <c r="A88" t="s">
        <v>14</v>
      </c>
    </row>
    <row r="89" spans="1:3" x14ac:dyDescent="0.25">
      <c r="A89" t="b">
        <f>OR(AND('FAMILY CHARACTERISTICS'!C20="YES",'FAMILY CHARACTERISTICS'!C21="YES"),AND('FAMILY CHARACTERISTICS'!C20="YES",'FAMILY CHARACTERISTICS'!C22="YES"),AND('FAMILY CHARACTERISTICS'!C20="YES",'FAMILY CHARACTERISTICS'!C23="YES"))</f>
        <v>0</v>
      </c>
    </row>
    <row r="90" spans="1:3" x14ac:dyDescent="0.25">
      <c r="A90" s="3" t="s">
        <v>41</v>
      </c>
    </row>
    <row r="101" spans="4:4" x14ac:dyDescent="0.25">
      <c r="D101" t="b">
        <f>'SHEET 3'!C82=IF(F95&gt;=20,10,IF(F95&gt;=10,5,IF(F95&gt;=4,3,IF(F95&lt;=3,1,IF(F95=0,0)))))</f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Child Characteristics</vt:lpstr>
      <vt:lpstr>FAMILY CHARACTERISTICS</vt:lpstr>
      <vt:lpstr>OFFENDER CHARACTERISTICS</vt:lpstr>
      <vt:lpstr>SHEET 3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Thompson</dc:creator>
  <cp:lastModifiedBy>Janet Cupidon Quallo</cp:lastModifiedBy>
  <cp:lastPrinted>2021-09-22T22:11:24Z</cp:lastPrinted>
  <dcterms:created xsi:type="dcterms:W3CDTF">2020-08-14T21:13:01Z</dcterms:created>
  <dcterms:modified xsi:type="dcterms:W3CDTF">2022-05-06T06:48:52Z</dcterms:modified>
</cp:coreProperties>
</file>